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64011"/>
  <mc:AlternateContent xmlns:mc="http://schemas.openxmlformats.org/markup-compatibility/2006">
    <mc:Choice Requires="x15">
      <x15ac:absPath xmlns:x15ac="http://schemas.microsoft.com/office/spreadsheetml/2010/11/ac" url="I:\2019\Safety 2019-04 SSP8 22-26Apr\8va_ReuniónSSP_Presentaciones\"/>
    </mc:Choice>
  </mc:AlternateContent>
  <bookViews>
    <workbookView xWindow="2625" yWindow="465" windowWidth="25440" windowHeight="13665" tabRatio="886"/>
  </bookViews>
  <sheets>
    <sheet name="Informacion de la OMA" sheetId="10" r:id="rId1"/>
    <sheet name="Perfil de riesgo (ORP)" sheetId="3" r:id="rId2"/>
    <sheet name="Resultado LVs MIA - Vigilancia" sheetId="11" r:id="rId3"/>
    <sheet name="Nivel de cumplimiento reglament" sheetId="4" r:id="rId4"/>
    <sheet name="Acceso a la información" sheetId="1" r:id="rId5"/>
    <sheet name="Nivel de implementación de SMS" sheetId="2" r:id="rId6"/>
    <sheet name="Determinación del IdR" sheetId="8" r:id="rId7"/>
    <sheet name="Indicador de exposición (IdE)" sheetId="5" r:id="rId8"/>
    <sheet name="Matriz de intensidad vigilancia" sheetId="7" r:id="rId9"/>
    <sheet name="Datos especificos PS" sheetId="9" r:id="rId10"/>
  </sheets>
  <definedNames>
    <definedName name="_xlnm._FilterDatabase" localSheetId="3" hidden="1">'Nivel de cumplimiento reglament'!$D$11:$K$168</definedName>
    <definedName name="_xlnm._FilterDatabase" localSheetId="2" hidden="1">'Resultado LVs MIA - Vigilancia'!$D$12:$K$12</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9" i="11" l="1"/>
  <c r="G6" i="11"/>
  <c r="G4" i="4" l="1"/>
  <c r="G5" i="4"/>
  <c r="G8" i="3"/>
  <c r="D61" i="3" s="1"/>
  <c r="D60" i="3"/>
  <c r="D24" i="5"/>
  <c r="G6" i="4"/>
  <c r="E8" i="3"/>
  <c r="C8" i="3"/>
  <c r="L11" i="2"/>
  <c r="I11" i="2"/>
  <c r="F11" i="2"/>
  <c r="G7" i="11"/>
  <c r="G8" i="11"/>
  <c r="G5" i="11"/>
  <c r="G4" i="11"/>
  <c r="I85" i="2"/>
  <c r="F85" i="2"/>
  <c r="L85" i="2"/>
  <c r="I86" i="2"/>
  <c r="I87" i="2"/>
  <c r="L86" i="2"/>
  <c r="L87" i="2"/>
  <c r="F86" i="2"/>
  <c r="F87" i="2"/>
  <c r="G7" i="8"/>
  <c r="C18" i="7"/>
  <c r="D25" i="5" l="1"/>
  <c r="G18" i="7" s="1"/>
  <c r="I88" i="2"/>
  <c r="L88" i="2"/>
  <c r="L89" i="2"/>
  <c r="F93" i="2"/>
  <c r="F95" i="2"/>
  <c r="C8" i="4"/>
  <c r="G6" i="8" s="1"/>
  <c r="G7" i="4"/>
  <c r="D63" i="3"/>
  <c r="D62" i="3"/>
  <c r="F89" i="2"/>
  <c r="F94" i="2"/>
  <c r="I89" i="2"/>
  <c r="F88" i="2"/>
  <c r="G10" i="11"/>
  <c r="C10" i="11"/>
  <c r="F96" i="2" l="1"/>
  <c r="I94" i="2" s="1"/>
  <c r="C6" i="2" s="1"/>
  <c r="G8" i="8" s="1"/>
  <c r="F97" i="2"/>
  <c r="D64" i="3"/>
  <c r="C68" i="3"/>
  <c r="D68" i="3" s="1"/>
  <c r="G5" i="8" l="1"/>
  <c r="G9" i="8" s="1"/>
  <c r="G10" i="8" l="1"/>
  <c r="F18" i="7" s="1"/>
  <c r="F19" i="7" s="1"/>
  <c r="H18" i="7" s="1"/>
  <c r="H4" i="9" s="1"/>
  <c r="H5" i="9" s="1"/>
  <c r="H6" i="9" s="1"/>
  <c r="H7" i="9" s="1"/>
  <c r="H8" i="9" s="1"/>
  <c r="H9" i="9" s="1"/>
  <c r="H10" i="9" s="1"/>
  <c r="H11" i="9" s="1"/>
  <c r="H12" i="9" s="1"/>
  <c r="H13" i="9" s="1"/>
</calcChain>
</file>

<file path=xl/comments1.xml><?xml version="1.0" encoding="utf-8"?>
<comments xmlns="http://schemas.openxmlformats.org/spreadsheetml/2006/main">
  <authors>
    <author>Barrios, Jorge</author>
    <author>Teo, Gim Thong</author>
  </authors>
  <commentList>
    <comment ref="C26" authorId="0" shapeId="0">
      <text>
        <r>
          <rPr>
            <b/>
            <sz val="9"/>
            <color indexed="81"/>
            <rFont val="Tahoma"/>
            <family val="2"/>
          </rPr>
          <t>Barrios, Jorge:</t>
        </r>
        <r>
          <rPr>
            <sz val="9"/>
            <color indexed="81"/>
            <rFont val="Tahoma"/>
            <family val="2"/>
          </rPr>
          <t xml:space="preserve">
Esto aplica solo para componentes</t>
        </r>
      </text>
    </comment>
    <comment ref="C29" authorId="1" shapeId="0">
      <text>
        <r>
          <rPr>
            <sz val="9"/>
            <color indexed="81"/>
            <rFont val="Tahoma"/>
            <family val="2"/>
          </rPr>
          <t>Cada elemento de lista de chequeo tendrá criterios de puntuación, como por ejemplo de 1 a 10 puntos. La puntuación global que se expresa en %.</t>
        </r>
      </text>
    </comment>
    <comment ref="C30" authorId="1" shapeId="0">
      <text>
        <r>
          <rPr>
            <sz val="9"/>
            <color indexed="81"/>
            <rFont val="Tahoma"/>
            <family val="2"/>
          </rPr>
          <t xml:space="preserve">Definición de los hallazgos (ejemplo):
Nivel 1 - que es lo que podría tener un impacto directo en la seguridad operacional
Nivel 2 - lo que podría afectar la seguridad operacional a los trabajos o servicios que brinda la OMA
Nivel 3 - Observaciones
</t>
        </r>
      </text>
    </comment>
  </commentList>
</comments>
</file>

<file path=xl/sharedStrings.xml><?xml version="1.0" encoding="utf-8"?>
<sst xmlns="http://schemas.openxmlformats.org/spreadsheetml/2006/main" count="1536" uniqueCount="1020">
  <si>
    <t>Acceso a la información</t>
  </si>
  <si>
    <t>Valor p/IdR</t>
  </si>
  <si>
    <t>SI</t>
  </si>
  <si>
    <t>NO</t>
  </si>
  <si>
    <t>SMS Implementado</t>
  </si>
  <si>
    <t>Alto</t>
  </si>
  <si>
    <t>Bajo</t>
  </si>
  <si>
    <t>Nivel de riesgo por cumplimiento reglamentario</t>
  </si>
  <si>
    <t>Resultado</t>
  </si>
  <si>
    <t>Criterio</t>
  </si>
  <si>
    <t>Calificación</t>
  </si>
  <si>
    <t>Valor</t>
  </si>
  <si>
    <t>Tamaño de la organización</t>
  </si>
  <si>
    <t>Grande = 3 Puntos</t>
  </si>
  <si>
    <t>Mediano = 2 Puntos</t>
  </si>
  <si>
    <t>Pequeño = 1 Punto</t>
  </si>
  <si>
    <t>Número de empleados</t>
  </si>
  <si>
    <t>Más de 20 = 3 puntos</t>
  </si>
  <si>
    <t>6 a 20 = 2 Puntos</t>
  </si>
  <si>
    <t>Hasta 5 = 1 Punto</t>
  </si>
  <si>
    <t>Número de bases adicionales</t>
  </si>
  <si>
    <t>Bases adicionales nacionales e internacionales = 3 puntos</t>
  </si>
  <si>
    <t>Bases adicionales nacionales = 2 Puntos</t>
  </si>
  <si>
    <t>Solo base principal = 1 Punto</t>
  </si>
  <si>
    <t>Número de habilitaciones</t>
  </si>
  <si>
    <t>4 o más habilitaciones = 3 Puntos</t>
  </si>
  <si>
    <t>Hasta 3 habilitaciones = 2 Puntos</t>
  </si>
  <si>
    <t>1 habilitación = 1 Punto</t>
  </si>
  <si>
    <t>Número de limitaciones</t>
  </si>
  <si>
    <r>
      <t>Para aeronaves</t>
    </r>
    <r>
      <rPr>
        <sz val="10"/>
        <color theme="1"/>
        <rFont val="Arial"/>
        <family val="2"/>
      </rPr>
      <t>:</t>
    </r>
  </si>
  <si>
    <t>6 o más = 3 Puntos</t>
  </si>
  <si>
    <t>Hasta 5 = 2 Puntos</t>
  </si>
  <si>
    <t xml:space="preserve">Hasta 3 = 1 Punto </t>
  </si>
  <si>
    <r>
      <t>Para componentes</t>
    </r>
    <r>
      <rPr>
        <sz val="10"/>
        <color theme="1"/>
        <rFont val="Arial"/>
        <family val="2"/>
      </rPr>
      <t>:</t>
    </r>
  </si>
  <si>
    <t>16 o más = 3 puntos</t>
  </si>
  <si>
    <t>Hasta 15 = 2 puntos</t>
  </si>
  <si>
    <t>Hasta 10 = 1 punto</t>
  </si>
  <si>
    <t>Valor Tabla C1</t>
  </si>
  <si>
    <t>Descripción</t>
  </si>
  <si>
    <t xml:space="preserve">Muy bajo impacto en el sistema aeronáutico. Muy baja exposición a los peligros. </t>
  </si>
  <si>
    <t>A</t>
  </si>
  <si>
    <t>Bajo impacto en el sistema aeronáutico. Baja exposición a los peligros</t>
  </si>
  <si>
    <t>B</t>
  </si>
  <si>
    <t>Impacto moderado en el sistema aeronáutico. Moderada exposición  a los peligros</t>
  </si>
  <si>
    <t>C</t>
  </si>
  <si>
    <t>Alto impacto en el sistema aeronáutico. Alta exposición a los peligros</t>
  </si>
  <si>
    <t>D</t>
  </si>
  <si>
    <t>Muy alto impacto en el sistema aeronáutico. Muy alta exposición a los peligros</t>
  </si>
  <si>
    <t>E</t>
  </si>
  <si>
    <t>Tabla C-1</t>
  </si>
  <si>
    <t>Muy alto</t>
  </si>
  <si>
    <t>Moderado</t>
  </si>
  <si>
    <t>Muy bajo</t>
  </si>
  <si>
    <t>Muy Alto</t>
  </si>
  <si>
    <t>INDICADOR DE RIESGO</t>
  </si>
  <si>
    <t>Valores de la matriz</t>
  </si>
  <si>
    <t>1A,  1B, 1C, 2A, 2B, 3A</t>
  </si>
  <si>
    <t>1D, 1E, 2C, 2D, 2E, 3B, 3C, 3D, 4A, 4B, 4C, 5A, 5B</t>
  </si>
  <si>
    <t>3E, 4D, 4E, 5C, 5D, 5E</t>
  </si>
  <si>
    <t>Intensidad de la vig.</t>
  </si>
  <si>
    <t>Reducido</t>
  </si>
  <si>
    <t>Normal</t>
  </si>
  <si>
    <t>Riguroso</t>
  </si>
  <si>
    <t>Población</t>
  </si>
  <si>
    <t>Muestra</t>
  </si>
  <si>
    <t>2 a 8</t>
  </si>
  <si>
    <t>9 a 15</t>
  </si>
  <si>
    <t>16 a 25</t>
  </si>
  <si>
    <t>26 a 50</t>
  </si>
  <si>
    <t>51 a 90</t>
  </si>
  <si>
    <t>91 a 150</t>
  </si>
  <si>
    <t>151 a 280</t>
  </si>
  <si>
    <t>281 a 500</t>
  </si>
  <si>
    <t xml:space="preserve">Tabla D1 – Matriz de intensidad de la vigilancia </t>
  </si>
  <si>
    <t>Tabla D2</t>
  </si>
  <si>
    <t>Nivel de intensidad de la vigilancia</t>
  </si>
  <si>
    <t>Reducida</t>
  </si>
  <si>
    <t>Rigurosa</t>
  </si>
  <si>
    <t>24 meses</t>
  </si>
  <si>
    <t>12 meses</t>
  </si>
  <si>
    <t>36 meses</t>
  </si>
  <si>
    <t>Valor para el IdR</t>
  </si>
  <si>
    <t>Rango</t>
  </si>
  <si>
    <t>Perfil de riesgo de la organización (ORP)</t>
  </si>
  <si>
    <t>Cumplimiento reglamentario</t>
  </si>
  <si>
    <t>0-2</t>
  </si>
  <si>
    <t>Si-No</t>
  </si>
  <si>
    <t>0-1</t>
  </si>
  <si>
    <t>Implementación del SMS</t>
  </si>
  <si>
    <t>Resultado total p/IdR</t>
  </si>
  <si>
    <t>0-9</t>
  </si>
  <si>
    <t>IdR</t>
  </si>
  <si>
    <t>Definición</t>
  </si>
  <si>
    <t>El valor del IdR obtenido deberá trasladarse al procedimiento del Apéndice D</t>
  </si>
  <si>
    <t>1-5</t>
  </si>
  <si>
    <t>No</t>
  </si>
  <si>
    <t>Si</t>
  </si>
  <si>
    <t xml:space="preserve">Valor </t>
  </si>
  <si>
    <t>Número de datos de mantenimiento</t>
  </si>
  <si>
    <t>Número de partes materiales y componentes</t>
  </si>
  <si>
    <t>Número de herramientas y equipos</t>
  </si>
  <si>
    <t>Ubicaciones adicionales</t>
  </si>
  <si>
    <t>Datos especificos de la organización de mantenimiento aprobada</t>
  </si>
  <si>
    <t xml:space="preserve">Tipos de inspección </t>
  </si>
  <si>
    <t>Intensidad</t>
  </si>
  <si>
    <t>Vigilancia al MOM</t>
  </si>
  <si>
    <t>Vigilancia al personal de la OMA</t>
  </si>
  <si>
    <t>Vigilancia de instalaciones</t>
  </si>
  <si>
    <t>Vigilancia de equipos herramientas y materiales</t>
  </si>
  <si>
    <t>Vigilancia de los datos de mantenimiento de la OMA</t>
  </si>
  <si>
    <t>Vigilancia de la certificacion de conformidad de mantenimiento</t>
  </si>
  <si>
    <t>Vigilancia de los registros de mantenimiento de la OMA</t>
  </si>
  <si>
    <t>Vigilancia de los sistemas de mantenimiento, inspección y de calidad de la OMA</t>
  </si>
  <si>
    <t>INDICADOR DE EXPOSICIÓN</t>
  </si>
  <si>
    <t>IDR</t>
  </si>
  <si>
    <t>IDE</t>
  </si>
  <si>
    <t>Valor de la Matriz</t>
  </si>
  <si>
    <t>Intensidad de la vigilancia</t>
  </si>
  <si>
    <t xml:space="preserve">Nombre de la OMA </t>
  </si>
  <si>
    <r>
      <t xml:space="preserve">Resultado de la columna: Desde el menu desplegable, seleccione "1" (L1), "2" (L2), "3" (L3) o "NA" de acuerdo a la evaluación del responsable de efectuarla   </t>
    </r>
    <r>
      <rPr>
        <sz val="8"/>
        <rFont val="Arial"/>
        <family val="2"/>
      </rPr>
      <t xml:space="preserve">         </t>
    </r>
    <r>
      <rPr>
        <i/>
        <sz val="8"/>
        <rFont val="Arial"/>
        <family val="2"/>
      </rPr>
      <t xml:space="preserve">   </t>
    </r>
  </si>
  <si>
    <t>Parametro de riesgo de la organización</t>
  </si>
  <si>
    <t>Estado finaciero de la OMA</t>
  </si>
  <si>
    <t>Experiencia de la OMA (años de operación)</t>
  </si>
  <si>
    <t>Cultura de seguridad operacional de la OMA</t>
  </si>
  <si>
    <t>La experiencia y cualificación del Gerente Responsable (a partir de la fecha de evaluación)</t>
  </si>
  <si>
    <t xml:space="preserve">Gerente Responsable - Funciones de seguridad operacional / calidad  </t>
  </si>
  <si>
    <t>Experiencia y cualificación del Responsable de seguridad opracional (SM)</t>
  </si>
  <si>
    <t>Experiencia &amp; calificación del Responsablde de calidad QM)</t>
  </si>
  <si>
    <t xml:space="preserve">Cartera multiple del personal de gestión de seguridad operacional / Calidad (QM / SM) </t>
  </si>
  <si>
    <t>Relación entre el personal de seguridad operacional + control de calidad a todo el personal operacional técnico</t>
  </si>
  <si>
    <t>Equipos y herramientas</t>
  </si>
  <si>
    <t xml:space="preserve">Multiplicidad de los tipos de aeronaves habilitadas para hacer mantenimiento </t>
  </si>
  <si>
    <t>Tasa de retornos de trabajos efectuados  por cada 100 certificaciones emitidas</t>
  </si>
  <si>
    <t>Calificación del SMS por la AAC durante la auditoría de rendimiento</t>
  </si>
  <si>
    <t>Programa activo de identificación de peligros y evaluación de riesgos (HIRA)</t>
  </si>
  <si>
    <t xml:space="preserve">Tasa de aplicación de Concesiones Tecnicas Internas por problemas generados por el mantenimiento brindado por la OMA </t>
  </si>
  <si>
    <t>Tasa de aplicación de conseciones otorgadas por la AAC para trabajar fuera de la base principal</t>
  </si>
  <si>
    <t>Presidencia del SMS de la Organización / Comité de Seguridad Operacional</t>
  </si>
  <si>
    <t>Alcance de los procesos de investigación de aseguramiento de la calidad (QA) y MEDA</t>
  </si>
  <si>
    <t xml:space="preserve">Control de la gestión técnica </t>
  </si>
  <si>
    <t>Uso de personal técnico contratado</t>
  </si>
  <si>
    <t>Sistema de notificación de peligros</t>
  </si>
  <si>
    <t>Notificación e investigación de incidentes y procedimientos de medidas correctivas</t>
  </si>
  <si>
    <t>Nivel 3</t>
  </si>
  <si>
    <t>Nivel 2</t>
  </si>
  <si>
    <t>Nivel 1</t>
  </si>
  <si>
    <t>N/A</t>
  </si>
  <si>
    <t>Cantidad total de preguntas</t>
  </si>
  <si>
    <t>RESULTADO DE LA EVALUACIÓN</t>
  </si>
  <si>
    <t>Puntos totales</t>
  </si>
  <si>
    <t>NIVEL DE RIESGO / PERFIL</t>
  </si>
  <si>
    <t>Nível 3 (Menos deseable)</t>
  </si>
  <si>
    <t>Percibida como una OMA no deseada - desde la perspectiva del empleado o cliente.</t>
  </si>
  <si>
    <t>Más pérdidas que ganancias</t>
  </si>
  <si>
    <t>&lt; 5 años</t>
  </si>
  <si>
    <t>Los empleados individualmente y la OMA en general hacen manifiesto desinterés o una actitud o comportamiento negativo en relación con asuntos de seguridad operacional y calidad.</t>
  </si>
  <si>
    <t>No existen funciones de seguridad operacional / calidad en los TOR del Gerente Responsable</t>
  </si>
  <si>
    <r>
      <t xml:space="preserve">Tiene &lt; 5 años de experiencia en seguridad operacional / calidad en aviación civil </t>
    </r>
    <r>
      <rPr>
        <b/>
        <sz val="14"/>
        <rFont val="Arial"/>
        <family val="2"/>
      </rPr>
      <t>O</t>
    </r>
    <r>
      <rPr>
        <sz val="12"/>
        <rFont val="Arial"/>
        <family val="2"/>
      </rPr>
      <t xml:space="preserve"> ninguna califiación técnica en aviación</t>
    </r>
  </si>
  <si>
    <r>
      <t xml:space="preserve">Tiene &lt; 5 años de experiencia en control de calidad / aseguramiento de la calidad (AC/QA) en la aviación civil </t>
    </r>
    <r>
      <rPr>
        <b/>
        <sz val="14"/>
        <rFont val="Arial"/>
        <family val="2"/>
      </rPr>
      <t>O</t>
    </r>
    <r>
      <rPr>
        <sz val="12"/>
        <rFont val="Arial"/>
        <family val="2"/>
      </rPr>
      <t xml:space="preserve"> ninguna calificación tecnica en aviación</t>
    </r>
  </si>
  <si>
    <t>Responsable de seguridad operacional (SM) o Responsable de calidad (QC) ejerce otra(s) posición(es) ejecutivas dentro o fuera de la organización</t>
  </si>
  <si>
    <t>La función de gestión de la seguridad operacional / Oficina / Responsable de SO es responsable o subordinado a algunas funciones operacionales</t>
  </si>
  <si>
    <t>La función de Gestión de la Calidad / Oficina / Gerente es responsable o subordinado a algunas funciones no relacionadas con la calidad / seguridad operacional</t>
  </si>
  <si>
    <t>1: &gt; 20</t>
  </si>
  <si>
    <t>3 or more</t>
  </si>
  <si>
    <t>Analógico</t>
  </si>
  <si>
    <t>&gt; 4 tipos de aeronaves</t>
  </si>
  <si>
    <t>&gt; 3</t>
  </si>
  <si>
    <t xml:space="preserve">
Año 2017: &lt; 75%
</t>
  </si>
  <si>
    <t>Ningun programa activo HIRA en su lugar</t>
  </si>
  <si>
    <t>&gt; 3 concesiones por aeronaves por año</t>
  </si>
  <si>
    <t>&gt; 3 conseciones  por año</t>
  </si>
  <si>
    <t>Solo aplicable a procesos internos de investigación de aseguramiento de la calidad (QA) para los indicentes mandatorios</t>
  </si>
  <si>
    <t>Inexistente</t>
  </si>
  <si>
    <t xml:space="preserve">Contrata más de 10 veces otra OMA por mes </t>
  </si>
  <si>
    <t xml:space="preserve"> &gt;15 % de personal contratado (de otra organización) para las funciones de ingeniería / técnicas internas </t>
  </si>
  <si>
    <t>Ninguno implementado</t>
  </si>
  <si>
    <t>Sin investigación ni notificación de incidentes o procedimientos de medidas correctivas documentados</t>
  </si>
  <si>
    <t>Ninguno en absoluto</t>
  </si>
  <si>
    <t>SUB - TOTAL</t>
  </si>
  <si>
    <t>Categoría ORP de la OMA</t>
  </si>
  <si>
    <t xml:space="preserve">Periodo de evaluación: </t>
  </si>
  <si>
    <t>Nível 2 (Promedio)</t>
  </si>
  <si>
    <t>Percibida como una OMA promedio - desde la perspectiva del cliente o del empleado.</t>
  </si>
  <si>
    <t>Cubren los costos la mayoria del tiempo</t>
  </si>
  <si>
    <t>5 a 10 años</t>
  </si>
  <si>
    <r>
      <t xml:space="preserve">Tiene &gt; 3 años de experiencia en aviación </t>
    </r>
    <r>
      <rPr>
        <b/>
        <sz val="14"/>
        <rFont val="Arial"/>
        <family val="2"/>
      </rPr>
      <t>O</t>
    </r>
    <r>
      <rPr>
        <sz val="12"/>
        <rFont val="Arial"/>
        <family val="2"/>
      </rPr>
      <t xml:space="preserve"> calificación técnica.</t>
    </r>
  </si>
  <si>
    <t xml:space="preserve">Los TOR del Gerente Respnsable tienen una mención insignificante o indistinta de las funciones de seguridad operacional / calidad </t>
  </si>
  <si>
    <r>
      <t xml:space="preserve">Tiene &gt; 5 años de experiencia en seguridad operacional / calidad en aviación civil </t>
    </r>
    <r>
      <rPr>
        <b/>
        <sz val="14"/>
        <rFont val="Arial"/>
        <family val="2"/>
      </rPr>
      <t>Y</t>
    </r>
    <r>
      <rPr>
        <sz val="12"/>
        <rFont val="Arial"/>
        <family val="2"/>
      </rPr>
      <t xml:space="preserve"> calificación técnica en aviación</t>
    </r>
  </si>
  <si>
    <r>
      <t xml:space="preserve">Tiene &gt; 5 años de experiencia en Control de calidad / aseguramiento de la calidad (QC/QA) </t>
    </r>
    <r>
      <rPr>
        <b/>
        <sz val="14"/>
        <rFont val="Arial"/>
        <family val="2"/>
      </rPr>
      <t xml:space="preserve">Y </t>
    </r>
    <r>
      <rPr>
        <sz val="12"/>
        <rFont val="Arial"/>
        <family val="2"/>
      </rPr>
      <t>calificaciones técnicas de aviación</t>
    </r>
  </si>
  <si>
    <t xml:space="preserve">TOR de Responsable de seguridad operacional (SM) o Responsable de calidad (QM) incluye otras funciones no directas con la seguridad operacional / calidad. Por ejemplo: Información Tecnológca (IT), Administración, Capacitación, etc. </t>
  </si>
  <si>
    <t>La función de gestión de la seguridad operacional / Oficina / Responsable de SO es responsable ante la Alta Dirección y es independiente de todas las funciones operativas</t>
  </si>
  <si>
    <t>La función de Gestión de la Calidad / Oficina / Gerente es responsable ante la Alta Dirección y es independiente de todas las funciones operativas</t>
  </si>
  <si>
    <t>1:15 to 20</t>
  </si>
  <si>
    <t>Analógico / Digital</t>
  </si>
  <si>
    <t>3 a 4 tipos de aeronaves</t>
  </si>
  <si>
    <t>&lt; 3 &gt; 1</t>
  </si>
  <si>
    <t xml:space="preserve">
76% a 90%
</t>
  </si>
  <si>
    <t xml:space="preserve">
Año 2017: 76% a 90%
</t>
  </si>
  <si>
    <t>Tiene un programa HIRA en su lugar. Ha completado o revisado 1 a 3 proyectos de evaluación de riesgos (por cada 100 empleados operativos) en los últimos 12 meses</t>
  </si>
  <si>
    <t>&gt; 1 concesión por aeronave por año</t>
  </si>
  <si>
    <t>1 a 3 conseciones por año</t>
  </si>
  <si>
    <t>Comité de SMSM / Seguridad Operacional es presidida por el Gerente Responsable Adjunto o Gerente de SMS / QMS con responsabilidad directa del ejecutivo Responsable del SMS</t>
  </si>
  <si>
    <t>Procesos de investigación interna de aseguramiento de la calidad (QA) para todos los incidentes reportados</t>
  </si>
  <si>
    <t>Participación aislada / Programa de protección ambiental en aviación</t>
  </si>
  <si>
    <t>Contrata parcialmente una organización externa</t>
  </si>
  <si>
    <t xml:space="preserve">5 a 15 % de personal contratado (de otra organización) para las funciones de ingeniería / técnicas internas </t>
  </si>
  <si>
    <t>Sistema de notificación de peligros
voluntario implementado</t>
  </si>
  <si>
    <t>Notificación e investigación de incidentes o procedimientos de medidas correctivas documentados</t>
  </si>
  <si>
    <t>Participación limitada</t>
  </si>
  <si>
    <t>Nível 1 (Más deseable)</t>
  </si>
  <si>
    <t>Percibida como una OMA deseable - desde la perspectiva del cliente o del empleado.</t>
  </si>
  <si>
    <t>Consistentemente rentable</t>
  </si>
  <si>
    <t>&gt; 10 años</t>
  </si>
  <si>
    <t>Los empleados individualmente y la organización manifiestan una actitud y un comportamiento positivo y saludable en relación con asuntos de seguridad operacional y calidad.</t>
  </si>
  <si>
    <r>
      <t xml:space="preserve">Tiene &gt; 3 años de experiencia en aviación </t>
    </r>
    <r>
      <rPr>
        <b/>
        <sz val="14"/>
        <rFont val="Arial"/>
        <family val="2"/>
      </rPr>
      <t>Y</t>
    </r>
    <r>
      <rPr>
        <sz val="12"/>
        <rFont val="Arial"/>
        <family val="2"/>
      </rPr>
      <t xml:space="preserve"> la calificación técnica en aviación</t>
    </r>
  </si>
  <si>
    <t>La responsabilidad final en materia de seguridad operacional y calidad estan claramente establecidas en los TOR del Gerente Responsable</t>
  </si>
  <si>
    <r>
      <t xml:space="preserve">Tiene &gt;15 ños de experiencia en seguridad operacional / calidad en aviación civil </t>
    </r>
    <r>
      <rPr>
        <b/>
        <sz val="14"/>
        <rFont val="Arial"/>
        <family val="2"/>
      </rPr>
      <t>Y</t>
    </r>
    <r>
      <rPr>
        <sz val="12"/>
        <rFont val="Arial"/>
        <family val="2"/>
      </rPr>
      <t xml:space="preserve"> calificación técnica en aviación</t>
    </r>
  </si>
  <si>
    <r>
      <t xml:space="preserve">Tiene &gt;15 años de expereiencia en control de calidad / aseguramiento de la calidad en la aviación civil </t>
    </r>
    <r>
      <rPr>
        <b/>
        <sz val="14"/>
        <rFont val="Arial"/>
        <family val="2"/>
      </rPr>
      <t>Y</t>
    </r>
    <r>
      <rPr>
        <sz val="12"/>
        <rFont val="Arial"/>
        <family val="2"/>
      </rPr>
      <t xml:space="preserve"> calificaciones técnicas en la aviación civil</t>
    </r>
  </si>
  <si>
    <t>Responsable de seguridad operacional (SM) o Responsable de calidad (QM) no mantiene ninguna otra posición(es) ejecutiva(s) dentro o fuera de la organización y sus terminos de referencia (TOR) no incluyen otras funciones directas de calidad / seguridad operacional</t>
  </si>
  <si>
    <t>1: &lt; 15</t>
  </si>
  <si>
    <t xml:space="preserve">1 o Ninguno </t>
  </si>
  <si>
    <t>Digital</t>
  </si>
  <si>
    <t>&lt; 3 tipos de aeronaves</t>
  </si>
  <si>
    <t>1 o menos</t>
  </si>
  <si>
    <t xml:space="preserve">
&gt; 90%
</t>
  </si>
  <si>
    <t xml:space="preserve">
Año 2017: &gt; 90%
</t>
  </si>
  <si>
    <t xml:space="preserve">Tiene un programa HIRA en su lugar para todas las áreas  </t>
  </si>
  <si>
    <t>&lt; 1 concesión por aeronave por año</t>
  </si>
  <si>
    <t>Ninguna concesión por año</t>
  </si>
  <si>
    <t>Procesos de investigación interna de aseguramiento de la calidad (QA) para todos los incidentes reportados + procesos MEDA (o equivalente)</t>
  </si>
  <si>
    <t>Programa de rutina y participación regular y  participación en el programa de protección ambiental de la aviación</t>
  </si>
  <si>
    <t>Gestión interna no requiere de otra OMA para realizar contratos</t>
  </si>
  <si>
    <t xml:space="preserve">&lt; 5 % de personal contratado (de otra organización) para las funciones ide ingeniería / técnicas internas </t>
  </si>
  <si>
    <t>Sistema de notificación de peligros
voluntario implementado. Además de un procedimiento de identificación de peligros junto con el proceso de investigación de incidentes.</t>
  </si>
  <si>
    <t>Notificación e investigación de incidentes o procedimientos de medidas correctivas documentados, y aceptados por la CAA</t>
  </si>
  <si>
    <t>Positivamente involucrados en la promoción y participación</t>
  </si>
  <si>
    <r>
      <rPr>
        <b/>
        <sz val="12"/>
        <color theme="1"/>
        <rFont val="Arial"/>
        <family val="2"/>
      </rPr>
      <t>(1 mas deseable)</t>
    </r>
    <r>
      <rPr>
        <sz val="12"/>
        <color theme="1"/>
        <rFont val="Arial"/>
        <family val="2"/>
      </rPr>
      <t xml:space="preserve"> Muy alta probabilidad que los riesgos estén siendo gestionados adecuadamente.</t>
    </r>
  </si>
  <si>
    <r>
      <rPr>
        <b/>
        <sz val="12"/>
        <color theme="1"/>
        <rFont val="Arial"/>
        <family val="2"/>
      </rPr>
      <t>(2)</t>
    </r>
    <r>
      <rPr>
        <sz val="12"/>
        <color theme="1"/>
        <rFont val="Arial"/>
        <family val="2"/>
      </rPr>
      <t xml:space="preserve"> Alta probabilidad que los riesgos estén siendo gestionados adecuadamente.</t>
    </r>
  </si>
  <si>
    <r>
      <rPr>
        <b/>
        <sz val="12"/>
        <color theme="1"/>
        <rFont val="Arial"/>
        <family val="2"/>
      </rPr>
      <t>(3)</t>
    </r>
    <r>
      <rPr>
        <sz val="12"/>
        <color theme="1"/>
        <rFont val="Arial"/>
        <family val="2"/>
      </rPr>
      <t xml:space="preserve"> Moderada probabilidad que los riesgos estén siendo gestionados adecuadamente.</t>
    </r>
  </si>
  <si>
    <r>
      <rPr>
        <b/>
        <sz val="12"/>
        <color theme="1"/>
        <rFont val="Arial"/>
        <family val="2"/>
      </rPr>
      <t>(4)</t>
    </r>
    <r>
      <rPr>
        <sz val="12"/>
        <color theme="1"/>
        <rFont val="Arial"/>
        <family val="2"/>
      </rPr>
      <t xml:space="preserve"> Baja probabilidad que los riesgos estén siendo gestionados adecuadamente.</t>
    </r>
  </si>
  <si>
    <t>Total puntos/IdR</t>
  </si>
  <si>
    <t>IdE</t>
  </si>
  <si>
    <r>
      <rPr>
        <b/>
        <sz val="12"/>
        <color theme="1"/>
        <rFont val="Arial"/>
        <family val="2"/>
      </rPr>
      <t>(&gt;5 menos deseable)</t>
    </r>
    <r>
      <rPr>
        <sz val="12"/>
        <color theme="1"/>
        <rFont val="Arial"/>
        <family val="2"/>
      </rPr>
      <t xml:space="preserve"> Muy baja probabilidad que los riesgos estén siendo gestionados adecuadamente.</t>
    </r>
  </si>
  <si>
    <t>1A (1)</t>
  </si>
  <si>
    <t>A (1)</t>
  </si>
  <si>
    <t>B (1,5)</t>
  </si>
  <si>
    <t>C (3)</t>
  </si>
  <si>
    <t>D (4)</t>
  </si>
  <si>
    <t>E (5)</t>
  </si>
  <si>
    <t>1B (1,5)</t>
  </si>
  <si>
    <t>1C (3)</t>
  </si>
  <si>
    <t>1D (4)</t>
  </si>
  <si>
    <t>1E (5)</t>
  </si>
  <si>
    <t>2A (2)</t>
  </si>
  <si>
    <t>3A (3)</t>
  </si>
  <si>
    <t>4A (4)</t>
  </si>
  <si>
    <t>5A (5)</t>
  </si>
  <si>
    <t>2B (3)</t>
  </si>
  <si>
    <t>3B (4,5)</t>
  </si>
  <si>
    <t>4B (6)</t>
  </si>
  <si>
    <t>5B (7,5)</t>
  </si>
  <si>
    <t>2C (6)</t>
  </si>
  <si>
    <t>2D (8)</t>
  </si>
  <si>
    <t>2E (10)</t>
  </si>
  <si>
    <t>3E (15)</t>
  </si>
  <si>
    <t>4E (20)</t>
  </si>
  <si>
    <t>5E (25)</t>
  </si>
  <si>
    <t>5D (20)</t>
  </si>
  <si>
    <t>5C (15)</t>
  </si>
  <si>
    <t>4D (16)</t>
  </si>
  <si>
    <t>3D (12)</t>
  </si>
  <si>
    <t>4C (12)</t>
  </si>
  <si>
    <t>3C (9)</t>
  </si>
  <si>
    <t>INSPECCION DE VIGILANCIA</t>
  </si>
  <si>
    <t>Nombre de la Organización de Mantenimiento</t>
  </si>
  <si>
    <t>Dirección</t>
  </si>
  <si>
    <t>Nombre del gerente responsable</t>
  </si>
  <si>
    <t>Fecha</t>
  </si>
  <si>
    <t>Teléfono</t>
  </si>
  <si>
    <t>Inspector responsable de la vigilancia</t>
  </si>
  <si>
    <t>Inspectores</t>
  </si>
  <si>
    <r>
      <t>N</t>
    </r>
    <r>
      <rPr>
        <b/>
        <sz val="20"/>
        <color theme="1"/>
        <rFont val="Calibri"/>
        <family val="2"/>
      </rPr>
      <t>° del certificado de la OMA</t>
    </r>
  </si>
  <si>
    <t>item</t>
  </si>
  <si>
    <t xml:space="preserve">Lista de verificacion </t>
  </si>
  <si>
    <t>Descripcion</t>
  </si>
  <si>
    <t>referencia</t>
  </si>
  <si>
    <t>Pregunta del requisito</t>
  </si>
  <si>
    <t>Estado de implementacion</t>
  </si>
  <si>
    <t>Respuesta</t>
  </si>
  <si>
    <t>Satisfactorio (0)</t>
  </si>
  <si>
    <t>No satisfactorio (2)</t>
  </si>
  <si>
    <t>No aplicable</t>
  </si>
  <si>
    <t>No satisfactorio (1)</t>
  </si>
  <si>
    <t>LV145-II-6-MIA</t>
  </si>
  <si>
    <t xml:space="preserve">LAR 145.300 (a) </t>
  </si>
  <si>
    <t>145-II-6-1</t>
  </si>
  <si>
    <t>¿Cuenta la OMA con personal suficiente para realizar las actividades de mantenimiento de acuerdo a su lista de capacidad en última revisión?</t>
  </si>
  <si>
    <t>145-II-6-2</t>
  </si>
  <si>
    <t>¿Cumple la OMA con el programa de instrucción inicial y continuo para controlar la competencia basado en impartir y actualizar los conocimientos de todo el personal involucrado en el mantenimiento?</t>
  </si>
  <si>
    <t xml:space="preserve">LAR 145.300 (b) </t>
  </si>
  <si>
    <t>145-II-6-3</t>
  </si>
  <si>
    <t>LAR
145.300 ©</t>
  </si>
  <si>
    <t>¿Se asegura la OMA que el personal que realiza ins-pecciones en proceso y RII cuenta con la calificación adecuada?</t>
  </si>
  <si>
    <t>145-II-6-4</t>
  </si>
  <si>
    <t>¿Se asegura la OMA de que el personal de certificación cuenta con la calificación adecua-da?</t>
  </si>
  <si>
    <t>145-II-6-5</t>
  </si>
  <si>
    <t>LAR 145.205 (c)(1)</t>
  </si>
  <si>
    <t>¿Ha designado la OMA un gerente res-ponsable?</t>
  </si>
  <si>
    <t>145-II-6-6</t>
  </si>
  <si>
    <t>LAR 145.205 (c)(2)</t>
  </si>
  <si>
    <t>¿Ha definido la OMA las funciones y responsabilidades del gerente responsable?</t>
  </si>
  <si>
    <t>145-II-6-7</t>
  </si>
  <si>
    <t>¿Ha designado el gerente responsable al personal clave de la organiza-ción?</t>
  </si>
  <si>
    <t>LAR 145.205 (c)(3) y (4)</t>
  </si>
  <si>
    <t>Vigilancia de las instalaciones de la OMA</t>
  </si>
  <si>
    <t>LV145-II-7-MIA</t>
  </si>
  <si>
    <t xml:space="preserve">LAR 145.310 (a) </t>
  </si>
  <si>
    <t>145-II-7-1</t>
  </si>
  <si>
    <t>N°</t>
  </si>
  <si>
    <t>¿Provee la OMA instalaciones apro-piadas para el trabajo que está autorizado a efectuar de acuerdo a su lista de capacidades?</t>
  </si>
  <si>
    <t>145-II-7-2</t>
  </si>
  <si>
    <t>LAR 145.310 (b)</t>
  </si>
  <si>
    <t>¿Provee la OMA espacio para tareas de administración?</t>
  </si>
  <si>
    <t>145-II-7-3</t>
  </si>
  <si>
    <t xml:space="preserve">LAR 145.310 (c) </t>
  </si>
  <si>
    <t>¿Son los ambientes de trabajo adecuados?</t>
  </si>
  <si>
    <t>145-II-7-4</t>
  </si>
  <si>
    <t xml:space="preserve">LAR 145.310 (d) </t>
  </si>
  <si>
    <t>¿Provee la OMA instalaciones seguras para almacenamiento (componentes de aeronaves, equipamientos, he-rramientas y materiales)?</t>
  </si>
  <si>
    <t>145-II-7-5</t>
  </si>
  <si>
    <t>LAR 145.315(b)</t>
  </si>
  <si>
    <t>¿Son las instalaciones adecuadas para la aeronave de mayor tamaño considerada en la lista de capacidades?</t>
  </si>
  <si>
    <t>145-II-7-6</t>
  </si>
  <si>
    <t>¿Cuenta la OMA con los medios para el caso de man-tenimiento de línea?</t>
  </si>
  <si>
    <t>LAR 145.315 (d)</t>
  </si>
  <si>
    <t>145-II-7-7</t>
  </si>
  <si>
    <t>¿Tiene la OM contemplado planta de poder o acceso-rios de motor en su lista de capacidades?</t>
  </si>
  <si>
    <t>LAR 145.315 ( e )</t>
  </si>
  <si>
    <t>145-II-7-8</t>
  </si>
  <si>
    <t>¿Tiene la OM contemplado hélices en su lista de capacidades ?</t>
  </si>
  <si>
    <t>¿Tiene la OM contemplado radio (aviónica) en su lista de capacidades ?</t>
  </si>
  <si>
    <t>145-II-7-9</t>
  </si>
  <si>
    <t>LAR 145.315 (f)</t>
  </si>
  <si>
    <t>145-II-7-10</t>
  </si>
  <si>
    <t>LAR 145.315 (g)</t>
  </si>
  <si>
    <t>¿Tiene la OM contemplado ins-trumentos en su lista de capacidades ?</t>
  </si>
  <si>
    <t>145-II-7-11</t>
  </si>
  <si>
    <t>LAR 145.315 (h)</t>
  </si>
  <si>
    <t>¿Tiene la OM contemplado sis-temas de computadoras en su lista de capacidades ?</t>
  </si>
  <si>
    <t>LV145-II-8-MIA</t>
  </si>
  <si>
    <t xml:space="preserve">Vigilancia de equipamiento, 
herramientas y materiales de la OMA
</t>
  </si>
  <si>
    <t xml:space="preserve">LAR 145.320 (a) </t>
  </si>
  <si>
    <t>145-II-8-1</t>
  </si>
  <si>
    <t>¿Tiene disponible la OMA el equipamiento, herramientas y materiales para realizar cualquier trabajo de mantenimiento de acuerdo a su lista de capacidades?</t>
  </si>
  <si>
    <t>145-II-8-2</t>
  </si>
  <si>
    <t xml:space="preserve">LAR 145.320 (b) </t>
  </si>
  <si>
    <t>¿Cumple la OMA lo  establecido en el programa de calibración para los equipos y herra-mientas que lo requieran?</t>
  </si>
  <si>
    <t>LAR 145.305 (a) (b), (c), (d), ( e)</t>
  </si>
  <si>
    <t>LAR 145.315 ( c)</t>
  </si>
  <si>
    <t>LV145-II-9-MIA</t>
  </si>
  <si>
    <t>145-II-9-1</t>
  </si>
  <si>
    <t>LAR 145.325 (a) (b)</t>
  </si>
  <si>
    <t>¿Cómo mantiene la OMA los datos de mante-nimiento para efectuar el mantenimiento, incluyendo reparaciones y modificaciones?</t>
  </si>
  <si>
    <t>145-II-9-2</t>
  </si>
  <si>
    <t xml:space="preserve">LAR 145.325 ( c) </t>
  </si>
  <si>
    <t>¿Ha desarrollado la OMA un procedimiento para modificar los datos de mantenimiento emitidos por el Estado de diseño?</t>
  </si>
  <si>
    <t>145-II-9-3</t>
  </si>
  <si>
    <t>LAR 145.325 (d)</t>
  </si>
  <si>
    <t>¿Dispone la OMA de un sistema de transcripción de datos de mantenimiento indicados por el Estado de diseño y/o el fabricante, o propios, de acuerdo con un sistema común de tarje-tas de trabajo o formula-rios?</t>
  </si>
  <si>
    <t>145-II-9-4</t>
  </si>
  <si>
    <t>¿Son los formularios generados por compu-tadoras?</t>
  </si>
  <si>
    <t>145-II-9-3A</t>
  </si>
  <si>
    <t xml:space="preserve">LAR
145.325 (e)
</t>
  </si>
  <si>
    <t>¿Ha definido la OMA utilizar el sistema de tarjetas de trabajo o formularios de un explotador o propietario de aerona-ve?</t>
  </si>
  <si>
    <t>145-II-9-5</t>
  </si>
  <si>
    <t xml:space="preserve">LAR
145.325 (f)
</t>
  </si>
  <si>
    <t>¿Asegura la OMA que todos los datos de mantenimiento estén disponibles para ser utilizados por el personal de mantenimiento?</t>
  </si>
  <si>
    <t>145-II-9-6</t>
  </si>
  <si>
    <t xml:space="preserve">LAR
145.325 (g)
</t>
  </si>
  <si>
    <t>¿Tiene definido  la OMA un sistema de actuali-zación de datos de mante-nimiento?</t>
  </si>
  <si>
    <t>145-II-9-7</t>
  </si>
  <si>
    <t xml:space="preserve">LAR
145.325 (h)
</t>
  </si>
  <si>
    <t>¿Tiene contemplado la OMA la utilización de datos de mantenimiento del explotador o propietario de la aeronave?</t>
  </si>
  <si>
    <t>145-II-9-8</t>
  </si>
  <si>
    <t xml:space="preserve">LAR
145.325 (i)
</t>
  </si>
  <si>
    <t>¿Ha recibido la OMA instrucción por parte del explotador sobre el ma-nual de control de  mantenimiento (MCM)?</t>
  </si>
  <si>
    <t>145-II-9-9</t>
  </si>
  <si>
    <t>¿Ha recibido la OMA instrucción por parte del explotador o propietario de la aeronave sobre el programa de  mantenimiento aprobado por la AAC?</t>
  </si>
  <si>
    <t>LV145-II-10-MIA</t>
  </si>
  <si>
    <t xml:space="preserve">Vigilancia de la certificación
de conformidad de mantenimiento
</t>
  </si>
  <si>
    <t>145-II-10-1</t>
  </si>
  <si>
    <t>¿Contempla la OMA la emisión de un documento que acredite que el mantenimiento ha sido realizado adecuadamente?</t>
  </si>
  <si>
    <t xml:space="preserve">LAR 145.330 (a) </t>
  </si>
  <si>
    <t>145-II-10-2</t>
  </si>
  <si>
    <t xml:space="preserve">LAR 145.330 (b) </t>
  </si>
  <si>
    <t>¿Contempla la OMA la elaboración de un registro donde quede constancia de la CCM?</t>
  </si>
  <si>
    <t xml:space="preserve">LAR
145.330 (c)
</t>
  </si>
  <si>
    <t>145-II-10-3</t>
  </si>
  <si>
    <t>¿Contempla el registro de la CCM los aspectos requeridos por el requisito del LAR 145?</t>
  </si>
  <si>
    <t>145-II-10-4</t>
  </si>
  <si>
    <t xml:space="preserve">LAR
145.330 (d)
</t>
  </si>
  <si>
    <t>¿Tiene la OMA en sus procedimientos la emisión de una CCM cuándo se efectúa trabajos de mantenimiento a un componente de aero-nave?</t>
  </si>
  <si>
    <t>145-II-10-5</t>
  </si>
  <si>
    <t xml:space="preserve">LAR
145.330 (e)
</t>
  </si>
  <si>
    <t>¿Tiene la OMA un procedimiento para diferenciar la emisión de una CCM cuando un componente es sometido a manteni-miento o cuando se instala en la aeronave?</t>
  </si>
  <si>
    <t xml:space="preserve">LAR
145.330 (f)
</t>
  </si>
  <si>
    <t>145-II-10-6</t>
  </si>
  <si>
    <t>¿Tiene la OMA un procedimiento para el registro de una reparación o modificación mayor de una aeronave o componente de aeronave?</t>
  </si>
  <si>
    <t>LV145-II-11-MIA</t>
  </si>
  <si>
    <t>145-II-11-1</t>
  </si>
  <si>
    <t>LAR 145.335(a), (b) y ( c)</t>
  </si>
  <si>
    <t>¿Cumple la OMA el procedimiento para definir el control, distribución y conservación de los registros relacionados con los trabajos de mantenimiento reali-zados?</t>
  </si>
  <si>
    <t>LV145-II-12-MIA</t>
  </si>
  <si>
    <t xml:space="preserve">Vigilancia de los sistemas de mantenimiento, inspección
 y de calidad de la OMA
</t>
  </si>
  <si>
    <t>LAR 145.340 (a)</t>
  </si>
  <si>
    <t>145-II-12-1</t>
  </si>
  <si>
    <t>¿Se viene cumpliendo el procedimiento establecido en el MOM para realizar servicios de mantenimiento de acuerdo a su lista de capacidades?</t>
  </si>
  <si>
    <t>145-II-12-2</t>
  </si>
  <si>
    <t xml:space="preserve">LAR 145.340 (b) </t>
  </si>
  <si>
    <t>¿Se vienen cumpliendo los procedimientos aplicables a los sistemas de mantenimiento e inspección para el control de servicios especializados?</t>
  </si>
  <si>
    <t>145-II-12-3</t>
  </si>
  <si>
    <t xml:space="preserve">LAR 145.340 ( c) </t>
  </si>
  <si>
    <t>¿Viene la OMA cumpliendo los procedimientos para la utilización de datos aprobados?</t>
  </si>
  <si>
    <t>LAR
145.340 (d)</t>
  </si>
  <si>
    <t>145-II-12-4</t>
  </si>
  <si>
    <t>¿Se vienen cumpliendo los procedimientos desde que recibe la aeronave o componente de aeronave hasta que se emite la certificación de conformidad de mantenimiento (CCM)?</t>
  </si>
  <si>
    <t>145-II-12-5</t>
  </si>
  <si>
    <t xml:space="preserve">LAR
145.340 (e)
</t>
  </si>
  <si>
    <t>¿Se viene cumpliendo el procedimiento para la ejecución y registro de las inspecciones?</t>
  </si>
  <si>
    <t xml:space="preserve">LAR
145.340 (f)
</t>
  </si>
  <si>
    <t>145-II-12-6</t>
  </si>
  <si>
    <t>¿Se viene cumpliendo el procedimiento para que las inspecciones en proceso sean efectuadas por un inspector autorizado?</t>
  </si>
  <si>
    <t xml:space="preserve">LAR
145.340 (g)
</t>
  </si>
  <si>
    <t>145-II-12-7</t>
  </si>
  <si>
    <t>¿Se viene cumpliendo el procedimiento para asegurar que los trabajos de mantenimiento solamente se realicen bajo contrato u orden de trabajo del explo-tador?</t>
  </si>
  <si>
    <t>145-II-12-8</t>
  </si>
  <si>
    <t xml:space="preserve">LAR
145.340 (h)
</t>
  </si>
  <si>
    <t>¿Mantiene la OMA su sistema de calidad que incluye auditorias indepen-dientes?</t>
  </si>
  <si>
    <t xml:space="preserve">LAR
145.340 (i)
</t>
  </si>
  <si>
    <t>145-II-12-9</t>
  </si>
  <si>
    <t>¿La OMA ha establecido un sistema de reportes de retroalimentación de calidad y SMS?</t>
  </si>
  <si>
    <t xml:space="preserve">LAR
145.340 (j)
</t>
  </si>
  <si>
    <t>145-II-12-10</t>
  </si>
  <si>
    <t>¿Dispone la OMA de un servicio de auditorías inde-pendientes?</t>
  </si>
  <si>
    <t xml:space="preserve">LAR
145.340 (k)
</t>
  </si>
  <si>
    <t>145-II-12-11</t>
  </si>
  <si>
    <t>¿La OMA ha definido una políti-ca de calidad?</t>
  </si>
  <si>
    <t>LV145-II-13-MIA</t>
  </si>
  <si>
    <t>Vigilancia SMS de una OMA</t>
  </si>
  <si>
    <t>145.205(a), (b) y   ( c)</t>
  </si>
  <si>
    <t>145-II-13-1</t>
  </si>
  <si>
    <t>¿Se ha determinado el compromiso y responsabilidades de la gestión de la OMA?</t>
  </si>
  <si>
    <t>145.205 (a)</t>
  </si>
  <si>
    <t>145-II-13-2</t>
  </si>
  <si>
    <t>¿Se ha determinado las res-ponsabilidades de la seguridad operacio-nal?</t>
  </si>
  <si>
    <t>145-II-13-3</t>
  </si>
  <si>
    <t>¿Se ha determinado el nombramiento del personal de seguridad operacional clave de la OMA?</t>
  </si>
  <si>
    <t>145.205 ( c)</t>
  </si>
  <si>
    <t>145-II-13-4</t>
  </si>
  <si>
    <t>145.200 (b)</t>
  </si>
  <si>
    <t>¿Existe una planificación de respuestas ante emergencias?</t>
  </si>
  <si>
    <t>145-II-13-5</t>
  </si>
  <si>
    <t>¿Se encuentra actualizada la docu-mentación del SMS?</t>
  </si>
  <si>
    <t>145-II-13-6</t>
  </si>
  <si>
    <t>145.210 (a)</t>
  </si>
  <si>
    <t>¿Existe un proceso establecido de identificación de peligros de la seguridad operacional que sigan los requisitos reglamentarios estableci-dos?</t>
  </si>
  <si>
    <t>145-II-13-7</t>
  </si>
  <si>
    <t>145.210 (b)</t>
  </si>
  <si>
    <t>¿Existe un procedimiento establecido de evaluación y mitigación de riesgos de seguridad operacional?</t>
  </si>
  <si>
    <t>145.215  (a) y (b)</t>
  </si>
  <si>
    <t>145-II-13-8</t>
  </si>
  <si>
    <t>¿Existe un procedimiento establecido de control y medición del rendimiento en materia de seguridad operacional?</t>
  </si>
  <si>
    <t>145-II-13-9</t>
  </si>
  <si>
    <t>145.215 (b)</t>
  </si>
  <si>
    <t>¿Existe un proceso de gestión del cambio en la OMA?</t>
  </si>
  <si>
    <t>145-II-13-10</t>
  </si>
  <si>
    <t>145.215 ( c)</t>
  </si>
  <si>
    <t>¿Existe un procedimiento de mejora continua del SMS en la OMA?</t>
  </si>
  <si>
    <t>145.220 (a) y (b)</t>
  </si>
  <si>
    <t>145-II-13-11</t>
  </si>
  <si>
    <t>¿Existe un programa de capacitación y educación y se han desarrollado y se mantienen medios formales de comunicación de seguridad operacional?</t>
  </si>
  <si>
    <t>145-I-13A-12</t>
  </si>
  <si>
    <t>LV145-I-13A-MIA</t>
  </si>
  <si>
    <t>Aceptacion del Manual de SMS de una OMA</t>
  </si>
  <si>
    <t>145-I-13A-1</t>
  </si>
  <si>
    <t xml:space="preserve">145.205
Apéndice 1
</t>
  </si>
  <si>
    <t xml:space="preserve">¿Ha desarrollado la OMA un manual de SMS, en forma independiente o como parte del MOM? </t>
  </si>
  <si>
    <t>145-I-13A-2</t>
  </si>
  <si>
    <t>¿Incluye el manual del SMS de la OMA  una descripción sobre cómo se mantendrá actualizado y cómo garantizará que el personal que participa en las tareas relacionadas con la seguridad operacional tenga la versión más actual?</t>
  </si>
  <si>
    <t>145-I-13A-3</t>
  </si>
  <si>
    <t xml:space="preserve">¿Incluye el manual del SMS de la OMA una referencia a los requisitos reglamen-tarios sobre el SMS? </t>
  </si>
  <si>
    <t>145-I-13A-4</t>
  </si>
  <si>
    <t>¿Se describe en el manual el alcance de la aplicación del SMS en la OMA?</t>
  </si>
  <si>
    <t>145-I-13A-5</t>
  </si>
  <si>
    <t>¿Incluye el manual de SMS de la OMA la política de seguridad operacional?</t>
  </si>
  <si>
    <t>145-I-13A-6</t>
  </si>
  <si>
    <t xml:space="preserve">¿Incluye el manual del SMS de la OMA una descripción de los objetivos de seguridad operacional? </t>
  </si>
  <si>
    <t>145-I-13A-7</t>
  </si>
  <si>
    <t>¿Incluye el manual del SMS de la OMA una descripción de las funciones y res-ponsabilidades de la seguridad operacional para el personal que participa en el SMS?</t>
  </si>
  <si>
    <t>145-I-13A-8</t>
  </si>
  <si>
    <t xml:space="preserve">¿Se incluye en el manual de SMS una descripción de los sistemas de notificación reactivos y proactivos/predictivos? </t>
  </si>
  <si>
    <t>145-I-13A-9</t>
  </si>
  <si>
    <t>¿Incluye el manual del SMS de la OMA  una descripción del sistema de identificación de peligros y cómo se recopilan tales datos?</t>
  </si>
  <si>
    <t>145-I-13A-10</t>
  </si>
  <si>
    <t>¿Describe el manual del SMS de la OMA el control y medición del rendimiento en materia de seguridad operacional del SMS, que incluye los indicadores de rendimiento en materia de seguridad operacional (SPI) del SMS de la organización?</t>
  </si>
  <si>
    <t>145-I-13A-11</t>
  </si>
  <si>
    <t>¿Describe el manual del SMS  cómo se investigan y procesan los accidentes, incidentes y sucesos dentro de la organización, incluida la correlación con el sistema de identificación de peligros y gestión de riesgos del SMS?</t>
  </si>
  <si>
    <t>¿Describe el manual del SMS de la OMA la capacitación relacionada con la seguridad operacional que recibirá el personal y el proceso para garantizar la eficacia de esta capacitación?</t>
  </si>
  <si>
    <t>145-I-13A-13</t>
  </si>
  <si>
    <t>¿Describe el manual del SMS de la OMA el proceso para la revisión y mejora continuas del SMS?</t>
  </si>
  <si>
    <t>145-I-13A-14</t>
  </si>
  <si>
    <t>¿Describe el manual del SMS de la OMA el método de almacenamiento de todos los registros y documentos relacionados con SMS?</t>
  </si>
  <si>
    <t>145-I-13A-15</t>
  </si>
  <si>
    <t>¿Describe el manual del SMS de la OMA el proceso de la organización para gestionar los cambios que pueden tener un impacto en los riesgos de la seguridad operacional y cómo tales procesos se integran con el SMS?</t>
  </si>
  <si>
    <t>145-I-13A-16</t>
  </si>
  <si>
    <t>¿Describe el manual del SMS de la OMA el procedimiento de la organización sobre situaciones de emergencia y sus controles de recuperación correspondientes, además de su compromiso para abordar dichas situaciones?</t>
  </si>
  <si>
    <t>LV145-II-4-MIA</t>
  </si>
  <si>
    <t xml:space="preserve">Vigilancia al manual de la 
organización de mantenimiento (MOM)
</t>
  </si>
  <si>
    <t xml:space="preserve">LAR 145.345 
LAR 145 - Apéndice 1
</t>
  </si>
  <si>
    <t>145-II-4-1</t>
  </si>
  <si>
    <t>¿Han sido incorporadas luego de la certificación definiciones y abreviaturas que la OMA haya considerado que aclararán el contenido del manual?</t>
  </si>
  <si>
    <t>¿Ha sido revisada la descripción de los procedimientos de la organización y los sistemas de inspección y sistemas de calidad tomando en consideración la gestión de la seguridad operacional?</t>
  </si>
  <si>
    <t>145-II-4-2</t>
  </si>
  <si>
    <t>145-II-4-3</t>
  </si>
  <si>
    <t>¿Ha sido revisada por la OMA la declaración (compromiso corporativo) del ge-rente responsable?</t>
  </si>
  <si>
    <t>145-II-4-4</t>
  </si>
  <si>
    <t>145-II-4-5</t>
  </si>
  <si>
    <t>¿Tiene incluidos el MOM la política y objetivos de la seguridad operacional y de calidad y los procedimientos para su revisión periódica?</t>
  </si>
  <si>
    <t>¿Están designadas las personas que ocupan cargos gerenciales?</t>
  </si>
  <si>
    <t>145-II-4-6</t>
  </si>
  <si>
    <t>¿Están definidas las obligaciones y respon-sabilidades de las personas que ocupan los cargos gerenciales?</t>
  </si>
  <si>
    <t>145-II-4-7</t>
  </si>
  <si>
    <t>¿Ha sido revisado el organigrama de la OMA?</t>
  </si>
  <si>
    <t>145-II-4-8</t>
  </si>
  <si>
    <t>¿Ha sido revisada la descripción del recurso humano necesario para atender la lista de capaci-dades de la OM?</t>
  </si>
  <si>
    <t>145-II-4-9</t>
  </si>
  <si>
    <t>¿Ha sido revisada la descripción general de las instalaciones donde se efectúan actividades administrativas y de man-tenimiento?</t>
  </si>
  <si>
    <t>145-II-4-10</t>
  </si>
  <si>
    <t>¿Contiene el MOM un procedimiento para enmiendas y control de páginas efectivas?</t>
  </si>
  <si>
    <t>145-II-4-11</t>
  </si>
  <si>
    <t>¿Se especifica en el MOM un procedimiento para la distribución de enmiendas?</t>
  </si>
  <si>
    <t>145-II-4-12</t>
  </si>
  <si>
    <t>¿Cuenta el MOM con un procedimiento para notificar a la AAC los cambios importantes en la OMA?</t>
  </si>
  <si>
    <t>145-II-4-13</t>
  </si>
  <si>
    <t>¿Existen funciones de mantenimiento subcontratadas?</t>
  </si>
  <si>
    <t>145-II-4-14</t>
  </si>
  <si>
    <t>¿Si es el caso, ¿Cuenta la OM con un lista actualizada de ubicaciones de mantenimiento?</t>
  </si>
  <si>
    <t>145-II-4-15</t>
  </si>
  <si>
    <t>Si existen funciones de mantenimiento subcontratadas a organizaciones de mantenimiento aprobadas, ¿Cuenta la OM con un lista actualizada de las funciones de manteni-miento subcontratadas?</t>
  </si>
  <si>
    <t>145-II-4-16</t>
  </si>
  <si>
    <t>¿Se han incluido en el MOM procedimientos que establezcan y controlen la competencia del personal?</t>
  </si>
  <si>
    <t>145-II-4-17</t>
  </si>
  <si>
    <t>¿Se encuentra actualizado en el MOM la descripción general del trabajo que se autoriza?</t>
  </si>
  <si>
    <t>145-II-4-18</t>
  </si>
  <si>
    <t>¿Se encuentra actualizado en el MOM un procedimiento para preparar la certificación de conformidad de mantenimiento?</t>
  </si>
  <si>
    <t>145-II-4-19</t>
  </si>
  <si>
    <t>¿Se encuentra actualizado el procedimiento que describe el método empleado para completar y conservar los registros de mantenimiento?</t>
  </si>
  <si>
    <t>145-II-4-20</t>
  </si>
  <si>
    <t>¿Existe en el MOM un procedimiento de control de registros de mantenimiento en computadora?</t>
  </si>
  <si>
    <t>145-II-4-21</t>
  </si>
  <si>
    <t>¿Existe en el MOM un procedimiento relacionado a cómo se mantiene mensualmente el listado de los trabajos de mantenimiento?</t>
  </si>
  <si>
    <t>145-II-4-22</t>
  </si>
  <si>
    <t>¿Existe en el MOM un procedimiento para aprobar al personal de certificación para firmar el CCM?</t>
  </si>
  <si>
    <t>145-II-4-23</t>
  </si>
  <si>
    <t>¿Se encuentran actualizados los procedi-mientos de registros del personal de certifica-ción?</t>
  </si>
  <si>
    <t>145-II-4-24</t>
  </si>
  <si>
    <t>¿si la OM subcontrata el mantenimiento ¿Se viene cumpliendo el procedimiento para la emisión de una CCM?</t>
  </si>
  <si>
    <t>145-II-4-25</t>
  </si>
  <si>
    <t>¿Existe en el MOM un procedimiento para informar sobre defectos detectados durante el mantenimiento?</t>
  </si>
  <si>
    <t>145-II-4-26</t>
  </si>
  <si>
    <t>¿Existe un procedimiento para la recepción, evaluación, enmienda y distribución de los datos de mantenimiento?</t>
  </si>
  <si>
    <t>145-II-4-27</t>
  </si>
  <si>
    <t>Cuando corresponda, ¿Existe un procedimiento que permita a la OM cumplir con los proce-dimientos del manual de control de mantenimiento del explotador o documento del propietario de la aero-nave?</t>
  </si>
  <si>
    <t>145-II-4-28</t>
  </si>
  <si>
    <t>¿Existe en el MOM un procedimiento para la evaluación de pro-veedores?</t>
  </si>
  <si>
    <t>145-II-4-29</t>
  </si>
  <si>
    <t>¿Existe en el MOM un procedimiento para la evaluación de sub-contratistas?</t>
  </si>
  <si>
    <t>145-II-4-30</t>
  </si>
  <si>
    <t>¿Existe un procedimiento para el almacenamiento de componentes  de aeronaves y materiales?</t>
  </si>
  <si>
    <t>145-II-4-31</t>
  </si>
  <si>
    <t>¿Existe un procedimiento para la aceptación de herramientas y equipamiento que ingresa a la organización?</t>
  </si>
  <si>
    <t>145-II-4-32</t>
  </si>
  <si>
    <t>¿Existe un procedimiento para el control y calibración de herra-mientas y equipos?</t>
  </si>
  <si>
    <t>145-II-4-33</t>
  </si>
  <si>
    <t>¿Existe un procedimiento para el uso de herramientas y equipos por parte del personal?</t>
  </si>
  <si>
    <t>145-II-4-34</t>
  </si>
  <si>
    <t>¿Existe un procedimiento de estándares sobre limpieza de las instalaciones?</t>
  </si>
  <si>
    <t>145-II-4-35</t>
  </si>
  <si>
    <t>¿Existe un procedimiento para transcribir las instrucciones del fabricante a cartillas pro-pias de la OMA?</t>
  </si>
  <si>
    <t>145-II-4-36</t>
  </si>
  <si>
    <t>¿Existe un procedimiento para la ejecución de reparaciones mayores?</t>
  </si>
  <si>
    <t>145-II-4-37</t>
  </si>
  <si>
    <t>¿Existe un procedimiento para cumplir con el programa de mante-nimiento del explotador?</t>
  </si>
  <si>
    <t>145-II-4-38</t>
  </si>
  <si>
    <t>¿Se encuentra actualizado el procedimiento para cumplir con las directrices de aeronavegabilidad (AD)?</t>
  </si>
  <si>
    <t>145-II-4-39</t>
  </si>
  <si>
    <t>¿Existe un procedimiento para la ejecución de modificaciones?</t>
  </si>
  <si>
    <t>145-II-4-40</t>
  </si>
  <si>
    <t>¿Existe un procedimiento para la rectificación de defectos que aparezcan durante el mantenimiento que efectúa la OMA?</t>
  </si>
  <si>
    <t>145-II-4-43</t>
  </si>
  <si>
    <t>¿Existe en el MOM un procedimiento para informar sobre condi-ciones no aeronavegables durante el mantenimiento?</t>
  </si>
  <si>
    <t>145-II-4-44</t>
  </si>
  <si>
    <t>¿Existe un procedimiento para la devolución de componentes defectuosos al almacén de materiales?</t>
  </si>
  <si>
    <t>145-II-4-45</t>
  </si>
  <si>
    <t>¿Existe un procedimiento para el tratamiento de los componentes y materiales en cuaren-tena?</t>
  </si>
  <si>
    <t>145-II-4-46</t>
  </si>
  <si>
    <t>¿Existe un procedimiento para la devolución de componentes defectuosos a sus contra-tistas y proveedores?</t>
  </si>
  <si>
    <t>145-II-4-47</t>
  </si>
  <si>
    <t>145-II-4-48</t>
  </si>
  <si>
    <t>¿Ha desarrollado la OMA un procedimiento para el uso de documentación de man-tenimiento y su cumpli-miento?</t>
  </si>
  <si>
    <t>145-II-4-49</t>
  </si>
  <si>
    <t>¿Se ha establecido en la OMA que el personal debe referenciar los procedimientos utiliza-dos en el mantenimiento efectuado?</t>
  </si>
  <si>
    <t>145-II-4-50</t>
  </si>
  <si>
    <t>¿Existe un procedimiento de mantenimiento por localidad?</t>
  </si>
  <si>
    <t>145-II-4-51</t>
  </si>
  <si>
    <t>¿Existe un procedimiento para la inspección de recepción de materias primas, partes y componentes?</t>
  </si>
  <si>
    <t>145-II-4-52</t>
  </si>
  <si>
    <t>¿Existe un procedimiento de inspecciones preliminares para aeronaves y com-ponentes de aerona-ves?</t>
  </si>
  <si>
    <t>145-II-4-53</t>
  </si>
  <si>
    <t>¿Existe un procedimiento de inspección por daños ocultos?</t>
  </si>
  <si>
    <t>145-II-4-54</t>
  </si>
  <si>
    <t>¿Existe un procedimiento para la realización de inspecciones en proceso?</t>
  </si>
  <si>
    <t>145-II-4-55</t>
  </si>
  <si>
    <t>¿Existe un procedimiento para la realización de una inspección final o de conformidad?</t>
  </si>
  <si>
    <t>Cuando sea requerido, ¿Existe un procedimiento para el control de los equipos de trabajo del fabricante en las instalaciones de la OM?</t>
  </si>
  <si>
    <t>145-II-4-56</t>
  </si>
  <si>
    <t>145-II-4-57</t>
  </si>
  <si>
    <t>¿Existe un procedimiento para auditorías internas de calidad?</t>
  </si>
  <si>
    <t>145-II-4-58</t>
  </si>
  <si>
    <t>¿Existe un procedimiento de auditoria a funciones de mantenimiento subcontratada?</t>
  </si>
  <si>
    <t>145-II-4-59</t>
  </si>
  <si>
    <t>¿Existe un procedimiento para tomar acciones correctivas y preventivas de las auditorías?</t>
  </si>
  <si>
    <t>145-II-4-60</t>
  </si>
  <si>
    <t>¿Existe un procedimiento para el registro del personal de auditorías?</t>
  </si>
  <si>
    <t>145-II-4-61</t>
  </si>
  <si>
    <t>¿Existe un procedimiento para la calificación de actividades especializadas?</t>
  </si>
  <si>
    <t>145-II-4-62</t>
  </si>
  <si>
    <t>¿Existe un procedimiento de auto-evaluación para incre-mentar la lista de capacidades?</t>
  </si>
  <si>
    <t>145-II-4-63</t>
  </si>
  <si>
    <t>Si corresponde, ¿Existe un procedimiento de auto-inclusión?</t>
  </si>
  <si>
    <t>145-II-4-64</t>
  </si>
  <si>
    <t>¿Tiene la OM procedimientos para la solicitud y control de exenciones?</t>
  </si>
  <si>
    <t>145-II-4-65</t>
  </si>
  <si>
    <t>¿Dispone la OM de un programa de instrucción inicial y continuo actualizado?</t>
  </si>
  <si>
    <t>145-II-4-66</t>
  </si>
  <si>
    <t>145-II-4-67</t>
  </si>
  <si>
    <t>¿Existe un procedimiento de instrucción y calificación de auditores de calidad?</t>
  </si>
  <si>
    <t>145-II-4-68</t>
  </si>
  <si>
    <t>¿Se ha establecido como la OMA controla los documentos?</t>
  </si>
  <si>
    <t>¿Existe un procedimiento para la instrucción de la seguridad operacional?</t>
  </si>
  <si>
    <t>145-II-4-69</t>
  </si>
  <si>
    <t>¿Se ha establecido como la OMA cumplirá los requisitos reglamentarios del SMS?</t>
  </si>
  <si>
    <t>145-II-4-70</t>
  </si>
  <si>
    <t>¿Se viene cumpliendo la política de la seguridad operacional de la OMA?</t>
  </si>
  <si>
    <t>145-II-4-71</t>
  </si>
  <si>
    <t>¿Se han establecido los objetivos de la seguridad operacional de la OM?</t>
  </si>
  <si>
    <t>145-II-4-72</t>
  </si>
  <si>
    <t>¿Se ha establecido la notificación  de la seguridad operacional de la OM?</t>
  </si>
  <si>
    <t>145-II-4-73</t>
  </si>
  <si>
    <t>¿Se ha establecido lo correspondiente a la identificación de peligros y evaluación de riesgos?</t>
  </si>
  <si>
    <t>145-II-4-74</t>
  </si>
  <si>
    <t>145-II-4-75</t>
  </si>
  <si>
    <t>¿Se cumple lo correspondiente al control y medición del rendimiento en materia de seguridad operacional?</t>
  </si>
  <si>
    <t>145-II-4-76</t>
  </si>
  <si>
    <t>¿Se cumple el procedimiento  de investigación y procesamiento de los accidentes / incidentes / sucesos y las medidas correctivas?</t>
  </si>
  <si>
    <t>145-II-4-77</t>
  </si>
  <si>
    <t>¿Cumple la OMA con lo relacionado a la capacitación y comunicación de la seguridad operacional?</t>
  </si>
  <si>
    <t>145-II-4-78</t>
  </si>
  <si>
    <t>¿Se ha descrito el proceso para la mejora continua y auditoría de SMS?</t>
  </si>
  <si>
    <t>145-II-4-79</t>
  </si>
  <si>
    <t>¿La OMA tiene establecido lo referente a la gestión de registros de SMS?</t>
  </si>
  <si>
    <t xml:space="preserve">¿Se ha descrito lo referente a la gestión del cambio? </t>
  </si>
  <si>
    <t>145-II-4-80</t>
  </si>
  <si>
    <t>145-II-4-81</t>
  </si>
  <si>
    <t>Cuando sea aplicable, ¿Se ha descrito lo referente al plan de respuesta ante emergencias?</t>
  </si>
  <si>
    <t>145-II-4-82</t>
  </si>
  <si>
    <t>¿Se ha considerado la inclusión de apéndices en el MOM?</t>
  </si>
  <si>
    <t>¿Se ha observado en la elaboración del MOM los principios de factores humanos?</t>
  </si>
  <si>
    <t>145-II-4-83</t>
  </si>
  <si>
    <t xml:space="preserve">REF: </t>
  </si>
  <si>
    <t>Componente / Elemento</t>
  </si>
  <si>
    <t>Nível 1</t>
  </si>
  <si>
    <t>Entrada</t>
  </si>
  <si>
    <t>Doc Ref/ Comentarios</t>
  </si>
  <si>
    <t>Nível 2</t>
  </si>
  <si>
    <t>Nível 3</t>
  </si>
  <si>
    <t>Política y objetivos de la seguridad operacional</t>
  </si>
  <si>
    <t>Compromiso y responsabilidades de la
gestión [1.1]</t>
  </si>
  <si>
    <t>SP/L1/1</t>
  </si>
  <si>
    <t>SP/L3/1</t>
  </si>
  <si>
    <t>SP/L3/2</t>
  </si>
  <si>
    <t>Existe una declaración de política de seguridad operacional documentada</t>
  </si>
  <si>
    <t>Y</t>
  </si>
  <si>
    <t>Existe evidencia de que la política de seguridad operacional se comunica a todos los empleados con la intención de crear conciencia de sus obligaciones de seguridad operacional individuales.</t>
  </si>
  <si>
    <t>Existe una revisión periódica de la
política de seguridad operacional por parte de la administración superior o el comité de seguridad operacional.</t>
  </si>
  <si>
    <t>SP/L1/2</t>
  </si>
  <si>
    <t>SP/L2/2</t>
  </si>
  <si>
    <t>AM/L3/1</t>
  </si>
  <si>
    <t>La política de seguridad operacional es pertinente para la seguridad operacional de la aviación.</t>
  </si>
  <si>
    <t>La política de seguridad operacional recibe el respaldo del gerente responsable</t>
  </si>
  <si>
    <t>Las atribuciones del gerente
responsable indican su responsabilidad general para todos los problemas de seguridad operacional</t>
  </si>
  <si>
    <t>SP/L1/3a</t>
  </si>
  <si>
    <t>SP/L2/3</t>
  </si>
  <si>
    <t>La política de seguridad operacional es pertinente para el alcance y la complejidad de las operaciones de la organización.</t>
  </si>
  <si>
    <t>La política de seguridad operacional aborda la entrega de los recursos humanos y financieros necesarios para su implementación.</t>
  </si>
  <si>
    <t>Responsabilidades de
la seguridad
operacional [1.2]</t>
  </si>
  <si>
    <t>AM/L1/1</t>
  </si>
  <si>
    <t>AM/L2/1a</t>
  </si>
  <si>
    <t>Existe una responsabilidad de la
seguridad operacional documentada (SMS) dentro de la organización que comienza con el gerente responsable.</t>
  </si>
  <si>
    <t>Las atribuciones del gerente responsable indican su responsabilidad final para la gestión de la seguridad operacional de su organización.</t>
  </si>
  <si>
    <t>AM/L1/2</t>
  </si>
  <si>
    <t>AM/L2/2</t>
  </si>
  <si>
    <t>El ejecutivo responsable tiene autoridad final sobre todas las actividades de aviación de su organización.</t>
  </si>
  <si>
    <t>La autoridad final del gerente responsable sobre todas las operaciones realizadas bajo los certificados de su organización se indica en sus atribuciones</t>
  </si>
  <si>
    <t>SC/L1/1</t>
  </si>
  <si>
    <t>SC/L2/1</t>
  </si>
  <si>
    <t>SC/L3/1</t>
  </si>
  <si>
    <t>Existe un comité de seguridad
operacional (o mecanismo equivalente) que revisa el SMS y su rendimiento en materia de seguridad operacional.</t>
  </si>
  <si>
    <t>Para una gran organización, existen grupos de acción de la seguridad operacional por departamento o sección que trabajan en conjunto con el comité de seguridad operacional.</t>
  </si>
  <si>
    <t>El comité de seguridad operacional lo lidera el gerente responsable o (para organizaciones muy grandes) un delegado asignado de forma
adecuada, debidamente confirmado
en el manual del SMS.</t>
  </si>
  <si>
    <t>SC/L1/2</t>
  </si>
  <si>
    <t>SC/L2/2</t>
  </si>
  <si>
    <t>SC/L3/2</t>
  </si>
  <si>
    <t>El comité de seguridad operacional incluye líderes de departamento u operacionales pertinentes, según corresponda.</t>
  </si>
  <si>
    <t>Existe un coordinador de seguridad operacional asignado (SMS) dentro del grupo de acción de seguridad operacional.</t>
  </si>
  <si>
    <t>Los grupos de acción de seguridad operacional los dirigen líderes de departamentos o sección, donde corresponda.</t>
  </si>
  <si>
    <t>Nombramiento del
personal de seguridad
operacional clave [1.3]</t>
  </si>
  <si>
    <t>SM/L1/1</t>
  </si>
  <si>
    <t>SM/L2/1</t>
  </si>
  <si>
    <t>SM/L3/1</t>
  </si>
  <si>
    <t>Existe un gerente que desempeña el papel de administrar el SMS.</t>
  </si>
  <si>
    <t>El gerente responsable de administrar el SMS no tiene otra responsabilidad que pueda entrar en conflicto o perjudicar su papel como gerente de SMS.</t>
  </si>
  <si>
    <t xml:space="preserve">El gerente de SMS tiene acceso o notificación directos al gerente responsable encargado de la implementación y operación del SMS       </t>
  </si>
  <si>
    <t>SM/L1/2</t>
  </si>
  <si>
    <t>SM/L3/2</t>
  </si>
  <si>
    <t xml:space="preserve">El gerente que desempeña el papel de SMS tiene funciones de SMS pertinentes incluidas en sus atribuciones.                     </t>
  </si>
  <si>
    <t>El gerente de SMS es un puesto administrativo superior que no es inferior jerárquicamente o subordinado a otros puestos operacionales o de producción</t>
  </si>
  <si>
    <t>Planificación de respuesta ante emergencias  [1.4]</t>
  </si>
  <si>
    <t>ERP/L1/1</t>
  </si>
  <si>
    <t>ERP/L2/1</t>
  </si>
  <si>
    <t>ERP/L3/1</t>
  </si>
  <si>
    <t>Existe un ERP documentado o un procedimiento de contingencia operacional equivalente</t>
  </si>
  <si>
    <t>El ERP incluye procedimientos para la producción, la entrega y el respaldo seguros y continuos de los productos o servicios de la aviación durante tales emergencias o contingencias.?</t>
  </si>
  <si>
    <t xml:space="preserve">El ERP aborda la integración relevante con organizaciones del cliente o el subcontratista, donde corresponda </t>
  </si>
  <si>
    <t>ERP/L1/2</t>
  </si>
  <si>
    <t>ERP/L2/2</t>
  </si>
  <si>
    <t>ERP/L3/2</t>
  </si>
  <si>
    <t>El ERP es adecuado para la envergadura, naturaleza y complejidad de la organización.</t>
  </si>
  <si>
    <t>Existe un plan para ensayos o ejercicios en relación con el ERP.</t>
  </si>
  <si>
    <t>NA</t>
  </si>
  <si>
    <t>Existe un procedimiento para la revisión periódica del ERP para garantizar su relevancia y eficacia continuas.</t>
  </si>
  <si>
    <t>ERP/L1/3</t>
  </si>
  <si>
    <t>ERP/L2/3</t>
  </si>
  <si>
    <t xml:space="preserve">El plan de emergencia aborda escenarios de emergencia/crisis
posibles o probables relacionados con las entregas de productos o servicios de la aviación de la organización? </t>
  </si>
  <si>
    <t>Los ensayos o ejercicios del ERP se llevan a cabo de acuerdo con el plan y el resultado de los ensayos efectuados se documentan.</t>
  </si>
  <si>
    <t>Documentación del SMS  [1.5]</t>
  </si>
  <si>
    <t>SME/L1/1</t>
  </si>
  <si>
    <t>SME/L2/1</t>
  </si>
  <si>
    <t>SME/L3/1</t>
  </si>
  <si>
    <t>El gerente responsable aprueba el documento o exposición de SMS y la CAA lo acepta</t>
  </si>
  <si>
    <t>La autoridad de aviación nacional de la organización acepta o respalda el documento de SMS.</t>
  </si>
  <si>
    <t>Los procedimientos de SMS reflejan la correcta integración con otros sistemas de gestión pertinentes dentro de la organización, como QMS, OSHE, seguridad de la aviación, según corresponda.</t>
  </si>
  <si>
    <t>SME/L1/2</t>
  </si>
  <si>
    <t>SME/L2/2</t>
  </si>
  <si>
    <t>SME/L3/2</t>
  </si>
  <si>
    <t>El documento de SMS proporciona una descripción general o exposición del marco de trabajo y los elementos de SMS de la organización</t>
  </si>
  <si>
    <t>La exposición de cada elemento del SMS del documento de SMS incluye referencias cruzadas a procedimientos, manuales o
sistemas de respaldo o relacionados, según corresponda.</t>
  </si>
  <si>
    <t>Los procedimientos de SMS reflejan
la coordinación o integración pertinentes con organizaciones de cliente o subcontratista externo, donde corresponda.</t>
  </si>
  <si>
    <t>SME/L1/3</t>
  </si>
  <si>
    <t>SME/L2/3</t>
  </si>
  <si>
    <t>El documento de SMS es un documento controlado independiente o un documento respaldado/aprobado por la CAA existente</t>
  </si>
  <si>
    <t>Se mantienen registros acerca de las actas del comité de seguridad operacional/reunión de SAG (o equivalente).</t>
  </si>
  <si>
    <t>Existe un proceso para revisar periódicamente la exposición de SMS y la documentación de respaldo para garantizar su continua relevancia.</t>
  </si>
  <si>
    <t>SR/L1/1</t>
  </si>
  <si>
    <t>SR/L3/2</t>
  </si>
  <si>
    <t>Todos los componentes y elementos de los requisitos reglamentarios de SMS se abordan en el documento de SMS.</t>
  </si>
  <si>
    <t>Están disponibles los registros acerca de la revisión periódica de evaluaciones de seguridad operacional/riesgos o revisión
especial existentes, junto con los cambios pertinentes.</t>
  </si>
  <si>
    <t>SR/L1/2</t>
  </si>
  <si>
    <t>Se mantienen registros acerca de las evaluaciones de los riesgos de seguridad operacional realizadas.</t>
  </si>
  <si>
    <t>SR/L1/3</t>
  </si>
  <si>
    <t>Se mantienen registros acerca de peligros/amenazas identificadas o notificadas.</t>
  </si>
  <si>
    <t>Gestión del riesgo de la seguridad operacional</t>
  </si>
  <si>
    <t xml:space="preserve">Identificación de peligros  [2.1] </t>
  </si>
  <si>
    <t>HI/L1/1</t>
  </si>
  <si>
    <t>HI/L2/1</t>
  </si>
  <si>
    <t>HI/L3/1</t>
  </si>
  <si>
    <t>Existe un procedimiento para la
notificación de peligros / amenazas voluntaria de todos los empleados.</t>
  </si>
  <si>
    <t>En el sistema de identificación de peligros, existe una clara definición y distinción entre peligros y consecuencias.</t>
  </si>
  <si>
    <t>Existe un procedimiento para identificar peligros/amenazas de
informes de investigación internos de incidentes/accidentes para la
mitigación de riesgos de seguimiento, donde corresponda.</t>
  </si>
  <si>
    <t>HI/L1/2</t>
  </si>
  <si>
    <t>HI/L2/2</t>
  </si>
  <si>
    <t>HI/L3/2</t>
  </si>
  <si>
    <t>Existe un procedimiento para la
notificación de incidentes /  accidentes por parte del personal de operaciones o producción.</t>
  </si>
  <si>
    <t>El sistema de notificación de peligros es confidencial y tiene disposiciones para proteger la identidad del notificador.</t>
  </si>
  <si>
    <t>Existe un procedimiento para revisar los peligros/amenazas del servicio industrial pertinente o de los informes de incidentes/ accidentes para la mitigación de riesgos, donde corresponda.</t>
  </si>
  <si>
    <t>HI/L1/3</t>
  </si>
  <si>
    <t>RM/L3/1</t>
  </si>
  <si>
    <t>Existe un procedimiento para la
investigación de incidentes / 
accidentes relacionados con la
calidad o seguridad operacional.</t>
  </si>
  <si>
    <t>Los procedimientos disciplinarios y de investigación internos de la organización distinguen entre infracciones premeditadas y deliberadas y errores y equivocaciones accidentales.</t>
  </si>
  <si>
    <t>Existe un procedimiento para la revisión periódica de los registros de análisis de riesgos existentes.</t>
  </si>
  <si>
    <t>Evaluación y mitigación de riesgos de seguridad
operacional  [2.2]</t>
  </si>
  <si>
    <t>RM/L1/1</t>
  </si>
  <si>
    <t>RM/L2/1</t>
  </si>
  <si>
    <t>Existe un procedimiento de HIRM documentado que implica el uso de herramientas de análisis de riesgos objetivas</t>
  </si>
  <si>
    <t>Los gerentes de departamento han aprobado los informes de evaluación de riesgos o se han aprobado en un nivel superior, donde corresponda.</t>
  </si>
  <si>
    <t>RM/L1/2</t>
  </si>
  <si>
    <t>RM/L2/2</t>
  </si>
  <si>
    <t>RM/L1/3</t>
  </si>
  <si>
    <t>RM/L2/3</t>
  </si>
  <si>
    <t>Existe un procedimiento para la
identificación de operaciones, procesos, instalaciones y equipos que se consideran pertinentes para HIRM (por la organización).</t>
  </si>
  <si>
    <t>Recommended mitigation actions which require senior management decision or approval are accounted for and documented.</t>
  </si>
  <si>
    <t>RM/L1/4</t>
  </si>
  <si>
    <t>RM/L2/4</t>
  </si>
  <si>
    <t>RM/L3/4</t>
  </si>
  <si>
    <t>Existe un programa para el
rendimiento de HIRA progresivo de todas las operaciones, los procesos, las instalaciones y los equipos relacionados con la seguridad operacional de la aviación, como lo identifica la organización</t>
  </si>
  <si>
    <t>Existe un procedimiento para priorizar el rendimiento de HIRA para las operaciones, los procesos, las instalaciones y los equipos con peligros/riesgos fundamentales para la seguridad operacional identificados o conocidos.</t>
  </si>
  <si>
    <t>Existe evidencia de cumplimiento y
mantenimiento progresivos del programa de rendimiento de HIRA de la organización.</t>
  </si>
  <si>
    <t>Aseguramiento de la seguridad operacional</t>
  </si>
  <si>
    <t>Control y medición del rendimiento
en materia de seguridad operacional [3.1]</t>
  </si>
  <si>
    <t>SPALS/L1/1</t>
  </si>
  <si>
    <t>SPALS/L2/1</t>
  </si>
  <si>
    <t>SPALS/L3/1</t>
  </si>
  <si>
    <t>Existen indicadores de rendimiento en materia de seguridad operacional identificados para medir y controlar el rendimiento en materia de seguridad operacional de la organización.</t>
  </si>
  <si>
    <t>Hay indicadores de rendimiento en materia de seguridad operacional de bajo impacto (por ejemplo, no cumplimiento, eventos de desviación).</t>
  </si>
  <si>
    <t>Existe un procedimiento para una medida correctiva o de seguimiento que puede tomarse cuando no se logran los objetivos o se violan los niveles de alerta.</t>
  </si>
  <si>
    <t>SPALS/L1/2</t>
  </si>
  <si>
    <t>SPALS/L2/2</t>
  </si>
  <si>
    <t>Existen indicadores de rendimiento en materia de seguridad operacional basados en datos de alto impacto (por ejemplo, tasas de incidentes graves y accidentes).</t>
  </si>
  <si>
    <t>Existe una configuración de nivel de alertas u objetivos dentro de los indicadores de rendimiento en materia de seguridad operacional, donde corresponda.</t>
  </si>
  <si>
    <t>Los indicadores de rendimiento en materia de seguridad operacional se revisan mediante un comité de seguridad operacional en busca de niveles de alertas y tendencias que se han excedido y el logro de objetivos, donde corresponda.</t>
  </si>
  <si>
    <t>La gestión de cambio  [3.2]</t>
  </si>
  <si>
    <t>MC/L1/1</t>
  </si>
  <si>
    <t>MC/L2/1</t>
  </si>
  <si>
    <t>MC/L3/1</t>
  </si>
  <si>
    <t xml:space="preserve">Existe un procedimiento para la revisión de instalaciones y equipos existentes relacionados con la seguridad operacional de la aviación (incluidos los registros de HIRA) cada vez que haya cambios pertinentes a aquellas instalaciones y equipos. </t>
  </si>
  <si>
    <t>Existe un procedimiento para revisar las nuevas instalaciones y los equipos relacionados con la seguridad operacional de la aviación en busca de peligros/riesgos antes de ponerlos en servicio.</t>
  </si>
  <si>
    <t>Existe un procedimiento para revisar las instalaciones, los equipos, las operaciones o los procesos existentes pertinentes (incluidos los registros de HIRM) cada vez que existan cambios pertinentes que sean externos a la organización, como normas reglamentarias/industriales, mejores prácticas o tecnología.</t>
  </si>
  <si>
    <t>MC/L1/2</t>
  </si>
  <si>
    <t>MC/L2/2</t>
  </si>
  <si>
    <t>Existe un procedimiento para revisar las operaciones y los procesos de aviación existentes y pertinentes (incluidos los registros de HIRA) cada vez que haya cambios pertinentes para aquellas operaciones o procesos.</t>
  </si>
  <si>
    <t>Existe un procedimiento para revisar las nuevas operaciones y los procesos relacionados con la seguridad operacional de la aviación en busca de peligros / riesgos antes de implementarlos.</t>
  </si>
  <si>
    <t>Mejora continua
del SMS  [3.3]</t>
  </si>
  <si>
    <t>AAP/L1/1</t>
  </si>
  <si>
    <t>AAP/L2/1</t>
  </si>
  <si>
    <t>AAP/L3/1</t>
  </si>
  <si>
    <t>Existe un procedimiento para la evaluación/auditoría interna periódica del SMS.</t>
  </si>
  <si>
    <t>Existe un procedimiento de seguimiento para abordar las medidas correctivas de la auditoría.</t>
  </si>
  <si>
    <t>La evaluación / auditoría de SMS se llevó a cabo de acuerdo con el plan.</t>
  </si>
  <si>
    <t>AAP/L1/2</t>
  </si>
  <si>
    <t>AAP/L2/2</t>
  </si>
  <si>
    <t>AAP/L3/2</t>
  </si>
  <si>
    <t>Existe un plan actual de la auditoría/evaluación de SMS interna</t>
  </si>
  <si>
    <t>Existe un proceso para que los informes de auditoría/evaluación de SMS puedan enviarse o destacarse para la atención del gerente responsable, cuando sea necesario</t>
  </si>
  <si>
    <t>AAP/L1/3</t>
  </si>
  <si>
    <t>AAP/L2/3</t>
  </si>
  <si>
    <t>AAP/L3/3</t>
  </si>
  <si>
    <t>Existe un procedimiento de auditoría/evaluación de SMS interno documentado.</t>
  </si>
  <si>
    <t>El plan de auditoría de SMS incluye la toma de muestras de las evaluaciones de seguridad operacional completadas.</t>
  </si>
  <si>
    <t>El plan de auditoría de SMS aborda los papeles de SMS/aportes de los contratistas, donde corresponda.</t>
  </si>
  <si>
    <t>Promoción de la seguridad operacional</t>
  </si>
  <si>
    <t>Capacitación y comunicación [4.1, 4.2]</t>
  </si>
  <si>
    <t>STCP/L1/1</t>
  </si>
  <si>
    <t>STCP/L2/1</t>
  </si>
  <si>
    <t>STCP/L3/1</t>
  </si>
  <si>
    <t>Existe una política de capacitación/familiarización de SMS documentada para el personal.</t>
  </si>
  <si>
    <t>Al personal que participa en la evaluación de riesgos se le brinda capacitación o familiarización adecuadas de la gestión de riesgos.</t>
  </si>
  <si>
    <t>Existe evidencia de esfuerzos de educación o toma de conciencia del SMS a nivel de la organización.</t>
  </si>
  <si>
    <t>STCP/L1/2</t>
  </si>
  <si>
    <t>STCP/L2/2</t>
  </si>
  <si>
    <t>STCP/L3/2</t>
  </si>
  <si>
    <t>El gerente responsable de la administración de SMS ha tomado un curso de capacitación de SMS adecuado.</t>
  </si>
  <si>
    <t>El personal directamente involucrado en el SMS (comité de seguridad operacional/miembros de SAG) ha tomado un curso de capacitación o familiarización de SMS adecuado.</t>
  </si>
  <si>
    <t>Existe evidencia de una publicación,
una circular o un canal de seguridad operacional (SMS) para comunicar la seguridad operacional y asuntos de SMS a los empleados.</t>
  </si>
  <si>
    <t>STCP/L1/3</t>
  </si>
  <si>
    <t>El gerente responsable ha tomado un curso de familiarización, una sesión informativa o una capacitación de SMS adecuado.</t>
  </si>
  <si>
    <t>SUB-TOTAL</t>
  </si>
  <si>
    <t>CATEGORIA 1</t>
  </si>
  <si>
    <t>CATEGORIA 2</t>
  </si>
  <si>
    <t>CATEGORIA 3</t>
  </si>
  <si>
    <t>N</t>
  </si>
  <si>
    <t>NO OF QN</t>
  </si>
  <si>
    <t>COMPLETED</t>
  </si>
  <si>
    <t>MONTO TOTAL*</t>
  </si>
  <si>
    <t>RESULTADO DE LA EVALUACIÓN (% DE SI):</t>
  </si>
  <si>
    <t>NO. PQ. COMP.</t>
  </si>
  <si>
    <t>COMPLETADAS</t>
  </si>
  <si>
    <t xml:space="preserve">PROCEDIMIENTO DE AVISO DE MEDIDA CORRECTIVA (CAN) </t>
  </si>
  <si>
    <t>1)  Rendimiento aceptable mínimo general (implementación de SMS en etapas):</t>
  </si>
  <si>
    <t xml:space="preserve">Primer año/etapa de la evaluación (por ejemplo, 2012) - 45%. </t>
  </si>
  <si>
    <t xml:space="preserve">Segundo año/etapa de la evaluación (por ejemplo, 2013) - 65%. </t>
  </si>
  <si>
    <t>Tercer año/etapa de la evaluación (por ejemplo, 2014) y de ahí en adelante - 85%.</t>
  </si>
  <si>
    <t>[Noventa (90) dias para que la acción correctiva obtenga menos que el minimo del rendimiento aceptable  %]</t>
  </si>
  <si>
    <t>2)  Rendimiento de línea base (preguntas de Nivel 1) (durante cualquier año/etapa de evaluación)</t>
  </si>
  <si>
    <t xml:space="preserve">El aviso de medida correctiva (CAN) se emitirá para respuestas “No” a cualquier pregunta de Nivel 1 (durante cualquier año/etapa de la evaluación). </t>
  </si>
  <si>
    <t>(Sesenta (60) días para que la medida correctiva obtenga una respuesta "Sí" a las preguntas pertinentes).</t>
  </si>
  <si>
    <t>IdE por cumplimiento reglamentario</t>
  </si>
  <si>
    <t>Aceptación del manual de SMS de una OMA</t>
  </si>
  <si>
    <t>Vigilancia del SMS de una OMA</t>
  </si>
  <si>
    <t>Vigilancia al manual de la organización de mantenimiento</t>
  </si>
  <si>
    <t>Vigilancia de equipamiento, 
herramientas y materiales de la OMA</t>
  </si>
  <si>
    <t>Vigilancia de la certificación
de conformidad de mantenimiento</t>
  </si>
  <si>
    <t>Vigilancia de los sistemas de mantenimiento, inspección
 y de calidad de la OMA</t>
  </si>
  <si>
    <t>Medio (1)</t>
  </si>
  <si>
    <t>Bajo (0)</t>
  </si>
  <si>
    <t>Alto (2)</t>
  </si>
  <si>
    <t>Cantidad total de listas de verificación</t>
  </si>
  <si>
    <t xml:space="preserve">Nombre de la Organización: </t>
  </si>
  <si>
    <t xml:space="preserve">Fecha de evaluación: </t>
  </si>
  <si>
    <t xml:space="preserve">Evaluado por POI/ PMI: </t>
  </si>
  <si>
    <t>Nombre de la organización:</t>
  </si>
  <si>
    <t xml:space="preserve">Evaludado por: </t>
  </si>
  <si>
    <t>Estado de implementacion / IdR</t>
  </si>
  <si>
    <r>
      <rPr>
        <b/>
        <sz val="12"/>
        <color theme="0"/>
        <rFont val="Arial"/>
        <family val="2"/>
      </rPr>
      <t>RESULTADO</t>
    </r>
    <r>
      <rPr>
        <b/>
        <sz val="11"/>
        <color theme="0"/>
        <rFont val="Arial"/>
        <family val="2"/>
      </rPr>
      <t xml:space="preserve"> 
(Nível No)</t>
    </r>
  </si>
  <si>
    <t>Resultados de las LV 145 - MIA</t>
  </si>
  <si>
    <t>Column1</t>
  </si>
  <si>
    <t>Column2</t>
  </si>
  <si>
    <t>Column3</t>
  </si>
  <si>
    <t>Categoria ORP OMA</t>
  </si>
  <si>
    <r>
      <rPr>
        <b/>
        <sz val="16"/>
        <color theme="0"/>
        <rFont val="Arial"/>
        <family val="2"/>
      </rPr>
      <t xml:space="preserve">PERFIL DE RIESGO DE LA ORGANIZACIÓN (ORP) - </t>
    </r>
    <r>
      <rPr>
        <sz val="14"/>
        <color theme="0"/>
        <rFont val="Arial"/>
        <family val="2"/>
      </rPr>
      <t xml:space="preserve">[Concepto de la Evaluación de la Cultura de Seguridad Operacional] </t>
    </r>
    <r>
      <rPr>
        <sz val="18"/>
        <color theme="0"/>
        <rFont val="Arial"/>
        <family val="2"/>
      </rPr>
      <t xml:space="preserve">                          </t>
    </r>
  </si>
  <si>
    <r>
      <t xml:space="preserve">Lista de verificación de evaluación de SMS - Aceptación inicial        </t>
    </r>
    <r>
      <rPr>
        <sz val="11"/>
        <color theme="0"/>
        <rFont val="Calibri"/>
        <family val="2"/>
        <scheme val="minor"/>
      </rPr>
      <t>Lista de verificación de auditoría de SMS_rutina</t>
    </r>
    <r>
      <rPr>
        <sz val="8"/>
        <color theme="0"/>
        <rFont val="Arial"/>
        <family val="2"/>
      </rPr>
      <t xml:space="preserve">                  </t>
    </r>
  </si>
  <si>
    <r>
      <rPr>
        <b/>
        <sz val="10"/>
        <rFont val="Arial"/>
        <family val="2"/>
      </rPr>
      <t>COLUMNA DE ENTRADA:</t>
    </r>
    <r>
      <rPr>
        <sz val="10"/>
        <rFont val="Arial"/>
        <family val="2"/>
      </rPr>
      <t xml:space="preserve"> ANOTE </t>
    </r>
    <r>
      <rPr>
        <b/>
        <sz val="10"/>
        <rFont val="Arial"/>
        <family val="2"/>
      </rPr>
      <t>"Y"</t>
    </r>
    <r>
      <rPr>
        <sz val="10"/>
        <rFont val="Arial"/>
        <family val="2"/>
      </rPr>
      <t xml:space="preserve"> PARA "SI",</t>
    </r>
    <r>
      <rPr>
        <b/>
        <sz val="10"/>
        <rFont val="Arial"/>
        <family val="2"/>
      </rPr>
      <t>"N"</t>
    </r>
    <r>
      <rPr>
        <sz val="10"/>
        <rFont val="Arial"/>
        <family val="2"/>
      </rPr>
      <t xml:space="preserve"> PARA "NO",</t>
    </r>
    <r>
      <rPr>
        <b/>
        <sz val="10"/>
        <rFont val="Arial"/>
        <family val="2"/>
      </rPr>
      <t xml:space="preserve"> "NA"</t>
    </r>
    <r>
      <rPr>
        <sz val="10"/>
        <rFont val="Arial"/>
        <family val="2"/>
      </rPr>
      <t xml:space="preserve"> PARA NO APLICABLE        </t>
    </r>
  </si>
  <si>
    <t>Estructura de la responsabilidad de Seguridad Operacional</t>
  </si>
  <si>
    <t>Estructura de la responsabilidad de Calidad</t>
  </si>
  <si>
    <t>La función de Gestión de la Calidad / Oficina / Gerente tiene responabilidad directa y reporta al gerente responsible</t>
  </si>
  <si>
    <t>Actitud ante la seguridad operacional y el cumplimiento por parte de la dirección</t>
  </si>
  <si>
    <t>Actitud hacia la toma de riesgos</t>
  </si>
  <si>
    <t>La gestión de riesgos no se considera en absoluto. Se permite la toma de riesgos sin controles y / o sin esfuerzo. Hecho para monitorear o evaluar riesgos.</t>
  </si>
  <si>
    <t>El concepto de gestión de riesgos se entiende pero no está bien implementado.</t>
  </si>
  <si>
    <t>Todos los riesgos son eliminados, mitigados o asegurados por mecanismos bien entendidos que son evidentes a todos los niveles de la organización.</t>
  </si>
  <si>
    <t>Desafíos a las reglas</t>
  </si>
  <si>
    <t>Infrinje deliberadamente las reglas. Suele propugnar una actitud de tener licencia percibida para doblar las reglas. De las reglas "problemas" se burlan deliberadamente y se hace una campaña activa contra ellas para obtener ventajas económicas.</t>
  </si>
  <si>
    <t>Cumple con los requisitos mínimos de la regla. Cuestiona las reglas desde el interés propio o la perspectiva de la industria.</t>
  </si>
  <si>
    <t>Supera los requisitos de las normas. Acepta fácilmente las interpretaciones. Participa activamente y coopera en Procesos formales para mejorar las reglas.</t>
  </si>
  <si>
    <t>Sistemas gestion de seguridad operacional, riesgo y calidad.</t>
  </si>
  <si>
    <t>Hay poca o ninguna evidencia de que se haya implementado un Sistema de Gestión de Calidad razonable. No hay evidencia de ninguna Forma de sistema de calidad o sistema proactivo de gestión / planificación evidente. Se ignora la gestión de la seguridad operacional a favor de las prioridades comerciales. No hay evidencia de SMS. Los riesgos son ignorados deliberadamente. Sin entrenamiento en gestion de riesgos y se desalienta la discusión sobre el tema. La comunicación sobre los asuntos de seguridad, riesgo y calidad no tienen lugar a menos que sean obligados a hacerlo por razones externas.</t>
  </si>
  <si>
    <t>Existe un sistema de gestión básico que puede contener un sistema de control de calidad. Hay aspectos / facetas de la Operaciones de la organización que no han sido consideradas. El proceso y dueño del problema se definen pero se notó alguna deficiencia. Un sistema de planificación proactiva está en su lugar. Se notaron algunas deficiencias en la planificación o sistema de gestión. Los riesgos se evalúan pero no siempre se tratan de una manera formal y sistémica. Un conocimiento general de la gestión de riesgos es evidente a través de procesos informales. Líneas de comunicación están definidos.</t>
  </si>
  <si>
    <t>Existe un sistema de gestión de la calidad documentado y completo. El Operador / Gerencia tiene una clara visibilidad de los problemas que enfrentan y el sistema de calidad implementado está diseñado para anticipar sensiblemente y / o hacer frente a ellos. No se observaron deficiencias en el SGC durante la evaluacion de la AAC más reciente. Las mejores prácticas de SMS son evidentes. Los riesgos son efectivamente evaluados y mitigados o eliminados. Revisión continua y mejora. La capacitación en gestión de riesgos se proporciona a todo el personal relevante. Existen comunicaciones libres verticales, horizontales y matriciales (orientadas a proyectos) entre todos los niveles y unidades.</t>
  </si>
  <si>
    <t>Gestión de la fatiga y el estado de alerta (listas de personal diurno y nocturno).</t>
  </si>
  <si>
    <t>El personal fatigado es obvio. Las actividades fuera de servicio son ignoradas. Las listas ignoran el manejo de la fatiga. sistemas Los pagos de bonificaciones y rendimiento fomentan tiempos máximos de servicio. Dejar es muy difícil Tomar debido a recursos inadecuados y dejar la acumulación es excesiva. No hay entrenamiento en el manejo de la fatiga. Siempre se desalienta la discusión sobre el tema.</t>
  </si>
  <si>
    <t>La organización busca y revisa activamente los indicadores de retroalimentación de fatiga. La actividad fuera de servicio es monitoreada e incorporado al sistema. Las listas están bien diseñadas y exceden los principios de manejo de la fatiga. La dotación de personal está muy por encima de los niveles mínimos para permitir un descanso adecuado y salir cuando sea necesario. Entrenando en principios de gestión de fatiga se proporciona a todo el personal relevante.</t>
  </si>
  <si>
    <t>Disponibilidad del programa de protección del medio ambiente</t>
  </si>
  <si>
    <t>Rotación de personal de jefes / personal de supervisión</t>
  </si>
  <si>
    <t>Todas las personas experimentadas han ocupado sus cargos &lt;12 meses</t>
  </si>
  <si>
    <t>Una persona experimentada ha ocupado el cargo &lt;12 meses.</t>
  </si>
  <si>
    <t>Todas las personas experimentadas han ocupado cargos por&gt; 24 meses.</t>
  </si>
  <si>
    <t>Relaciones Industriales</t>
  </si>
  <si>
    <t>Los representantes de los empleados y la compañía rara vez se reúnen antes de que se tome una acción industrial. Las soluciones son A menudo se impone externamente.</t>
  </si>
  <si>
    <t>Representantes de empleados y empresas tienen una relación de trabajo. Problemas industriales de vez en cuando. dar lugar a acciones limitadas.</t>
  </si>
  <si>
    <t>Excelentes relaciones laborales caracterizadas por la total confianza de la empresa por parte de representantes de los empleados y viceversa. Los problemas industriales se previenen antes de que ocurran.</t>
  </si>
  <si>
    <t>La moral del personal</t>
  </si>
  <si>
    <t>La moral es muy baja. Pocos empleados tienen una buena palabra que decir acerca de la organización.</t>
  </si>
  <si>
    <t>La moral es media. La mayoría del personal tiene actitudes buenas o "neutrales", solo muy pocos tienen una actitud negativa.</t>
  </si>
  <si>
    <t>La moral es muy buena. El personal es positivo y "optimista" sobre esta organización.</t>
  </si>
  <si>
    <t>Programa de entrenamiento</t>
  </si>
  <si>
    <t>La organización no puede demostrar que ninguna capacitación sea efectiva. No se reconoce la formación ineficaz.</t>
  </si>
  <si>
    <t>La organización puede demostrar que toda la capacitación es efectiva.</t>
  </si>
  <si>
    <t>Promoción y participación en el intercambio de información de seguridad operacional de la industria, incluso entre los proveedores de servicio</t>
  </si>
  <si>
    <t>Condición de las instalaciones y equipos.</t>
  </si>
  <si>
    <t>La instalación es inadecuada para la operación. Plantea un peligro significativo y obvio para la seguridad de alguna manera, por ejemplo, limpieza, falta de protección contra los elementos, falta de control de residuos de objetos extraños, falta de señalización, y la falta de equipo de seguridad requerido, como extintores.</t>
  </si>
  <si>
    <t>La instalación es adecuada para la operación. Básicamente está bien mantenido y arreglado. Sin embargo, hay discrepancias menores / ocasionales / peligros notados.</t>
  </si>
  <si>
    <t>Las normas aplicadas y mantenidas se consideran muy por encima de los requisitos mínimos de la industria.</t>
  </si>
  <si>
    <t xml:space="preserve">Herramientas / Equipo / Materiales </t>
  </si>
  <si>
    <t>Las herramientas / equipos / materiales esenciales no se proporcionan o su condición es tal que su uso podría presentar un peligro para la seguridad. Los sistemas de control son significativamente deficientes.</t>
  </si>
  <si>
    <t>Las herramientas / equipos / materiales son adecuados, correctos para el trabajo y bien mantenidos. Un sistema control adecuado está en su implementado, pero se observan algunas discrepancias y se corrigen.</t>
  </si>
  <si>
    <t>Los activos aplicados y mantenidos se consideran muy por encima de los estándares mínimos de la industria.</t>
  </si>
  <si>
    <t xml:space="preserve">Estructura de gestión </t>
  </si>
  <si>
    <t>Una persona ocupa todas las posiciones</t>
  </si>
  <si>
    <t>Más de 1 persona ocupa 2 posiciones, todas las demás tienen 1.</t>
  </si>
  <si>
    <t>Cada persona antigua ocupa solo 1 posición.</t>
  </si>
  <si>
    <t>Capacidad de las personas antiguas</t>
  </si>
  <si>
    <t>Las personas antiguas no parecen ser capaces de realizar su trabajo correctamente.</t>
  </si>
  <si>
    <t>Historial de la acciones documentadas, incluida la consideración de la acción (condiciones, suspensiones)</t>
  </si>
  <si>
    <t>Ha tenido suspensión de certificado o licencia realizada en los 12 meses anteriores.</t>
  </si>
  <si>
    <t>Ha tenido acciones documentadas menos que la suspensión del certificado o licencia realizada en los últimos 5 años pero no actualmente</t>
  </si>
  <si>
    <t>Ninguna acción documentadas ha sido considerada dentro de los 10 años anteriores y ninguna acción documental ha sido considerada llevado a cabo.</t>
  </si>
  <si>
    <t>Gestión de registros técnicos y
almacenes técnicos</t>
  </si>
  <si>
    <t>Contrata completamente la gestión
de registros técnicos y almacenes técnicos</t>
  </si>
  <si>
    <t>Contrata parcialmente la gestión de registros técnicos y almacenes técnicos</t>
  </si>
  <si>
    <t>Gestión interna de registros técnicos y almacenes técnicos</t>
  </si>
  <si>
    <t xml:space="preserve">(Mas deseable) 47-65 </t>
  </si>
  <si>
    <t>66-84</t>
  </si>
  <si>
    <t>85-103</t>
  </si>
  <si>
    <t>104-122</t>
  </si>
  <si>
    <t xml:space="preserve">(Menos deseable) 123-141 </t>
  </si>
  <si>
    <t>Tasa de constatacións de inspecciones de ubicaciones adiconales de CAA (solo constatacións de niveles 1 y 2, observaciones excluidas) por los últimos 24 meses</t>
  </si>
  <si>
    <t>Comité del SMS / Seguridad Operacional no existe o lo preside una gerencia subalterna</t>
  </si>
  <si>
    <t>IdR por cumplimiento reglamentario</t>
  </si>
  <si>
    <t>47 - 141</t>
  </si>
  <si>
    <t>15 o mas</t>
  </si>
  <si>
    <t>6 a 8</t>
  </si>
  <si>
    <t>9 a 11</t>
  </si>
  <si>
    <t>12 a 14</t>
  </si>
  <si>
    <t>Periodicidad entre inspecciones</t>
  </si>
  <si>
    <t>AVIO</t>
  </si>
  <si>
    <t>Los empleados individualmente o la organización en general no manifiesta ningúna actitud  o comportamiento positivo o negativo consistente en materia de seguridad operacional y de calidad.</t>
  </si>
  <si>
    <t>El gerente responsable toma la iniciativa en seguridad operacional y tiene implementados procedimientos de seguridad operacional. La cultura de seguridad operacional es generalmente entendido, pero hay errores individuales menores La 'evaluación de riesgos' operativa tiene lugar.</t>
  </si>
  <si>
    <t>El gerente responsable está inactivo o no fomenta activamente el desarrollo de una cultura de seguridad operacional eficiente dentro de la organización. No hay evidencia de una cultura de seguridad operacional positiva en la gerencia o en individuos dentro de la organización. Las responsabilidades individuales no se reconocen y no parece haber ninguna comprensión del panorama'. No existe un mecanismo operativo de 'evaluación de riesgos'.</t>
  </si>
  <si>
    <t>Una excelente actitud ante todos los aspectos de seguridad operacional dentro de la organización. La cultura de seguridad operacional está bien integrada y obvio (como equipos de seguridad a través de líneas organizativas). La cultura justa se promueve activamente.</t>
  </si>
  <si>
    <t xml:space="preserve">
Año 2019: &lt; 75%
</t>
  </si>
  <si>
    <t>Auditoria/inspección de la OMA por la AAC - Calificación de desempeño global</t>
  </si>
  <si>
    <t>Tasa de constatacións de auditoria/inspecciones de la OMA por la AAC (solamente constatacións Nivel 1 y 2, las observaciones están exlcuidas) para los ultimos 24 meses</t>
  </si>
  <si>
    <t>Cualquier constatación Nivel 2 o más de 5 constatacións Nivel 1 por auditoria/inspección</t>
  </si>
  <si>
    <t>de1 a 3 constataciones Nivel 1 por auditoria/inspección</t>
  </si>
  <si>
    <t xml:space="preserve">de 4 a 5 constaciones constataciones Nivel 1 por auditoría/inspección </t>
  </si>
  <si>
    <t>Cualquier constatación Nivel 2 O más de 3 constatacións de auditoria/inspección por cada base adicional</t>
  </si>
  <si>
    <t>de 4 a 5 constaciones Nivel 1 por auditoria/inspección por cada base adicional</t>
  </si>
  <si>
    <t>de1 a 3 constataciones Nivel 1  por auditoria por cada base adicional</t>
  </si>
  <si>
    <t>Si la OMA tiene un control de retroalimentación, a través de encuestas, y determina la aceptación general de la organización, es:</t>
  </si>
  <si>
    <r>
      <t xml:space="preserve">Tiene &lt; 3 años de experiencia en aviación </t>
    </r>
    <r>
      <rPr>
        <b/>
        <sz val="14"/>
        <rFont val="Arial"/>
        <family val="2"/>
      </rPr>
      <t>Y</t>
    </r>
    <r>
      <rPr>
        <sz val="12"/>
        <rFont val="Arial"/>
        <family val="2"/>
      </rPr>
      <t xml:space="preserve"> sin calificación técnica</t>
    </r>
  </si>
  <si>
    <t>La función de gestión de la seguridad operacional / Oficina / Responsable de SO tiene responabilidad directa y reporta al Gerente responsable</t>
  </si>
  <si>
    <t>Rotación de personal combinado del Gerente responsable, Responsable de seguridad operacional y Responsable de calidad durante últimos 36 meses</t>
  </si>
  <si>
    <t>Actitud de la organización ante la AAC</t>
  </si>
  <si>
    <t>No aceptará acceso a la AAC libremente a las instalaciones y al personal. Auditorías deliberadamente evitadas. La información es Retenida deliberadamente y no disponible. Argumentativa, engañosa, obstructiva, agresiva.</t>
  </si>
  <si>
    <t>Acepta el acceso de la AAC pero periódicamente cuestiona el tiempo o el sitio. Auditorías realizadas como se espera pero no entrega voluntariamente toda la información. Abierto pero se involucra en "Juego".</t>
  </si>
  <si>
    <t>Colaborar con la AAC en proyectos y da acceso en cualquier momento a sus instalaciones.Proporciona información libremente y sin preguntar. Cooperativa y servicial. Aceptación de comentarios y recomendaciones.</t>
  </si>
  <si>
    <t>Comité de SMS / Seguridad Operacional es presidida por el Ejecutivo Responsable del SMS</t>
  </si>
  <si>
    <t>Sistema de gestión de la fatiga implementado, pero los indicadores de retroalimentación no siempre se aplican. Las listas tienen tiempo mínimo de entrega o reunión informativa incorporado. La dotación de personal se encuentra en los niveles mínimos para permitir un descanso adecuada. A pesar de dejarlo devengado podría ser evidente. Un conocimiento general de la gestión de la fatiga es evidente a través de Procesos informales.</t>
  </si>
  <si>
    <t>La organización puede demostrar que la mayor parte de su capacitación es efectiva. Donde el entrenamiento es ineficaz es usualmente reconocido como tal y gestionado.</t>
  </si>
  <si>
    <t>La mayoría de las personas mayores son efectivas en sus trabajos, pero un pequeño número se beneficiaría de experiencia o entrenamiento adicional.</t>
  </si>
  <si>
    <t>Todas las personas antiguas son  efectivas en sus trabajos.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</si>
</sst>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mm/yyyy;@"/>
  </numFmts>
  <fonts count="78">
    <font>
      <sz val="11"/>
      <color theme="1"/>
      <name val="Calibri"/>
      <family val="2"/>
      <scheme val="minor"/>
    </font>
    <font>
      <b/>
      <sz val="11"/>
      <color theme="1"/>
      <name val="Calibri"/>
      <family val="2"/>
      <scheme val="minor"/>
    </font>
    <font>
      <b/>
      <sz val="10"/>
      <color rgb="FFFFFFFF"/>
      <name val="Arial"/>
      <family val="2"/>
    </font>
    <font>
      <sz val="10"/>
      <color theme="1"/>
      <name val="Arial"/>
      <family val="2"/>
    </font>
    <font>
      <b/>
      <sz val="10"/>
      <color theme="1"/>
      <name val="Arial"/>
      <family val="2"/>
    </font>
    <font>
      <b/>
      <sz val="11"/>
      <color rgb="FFFFFFFF"/>
      <name val="Arial"/>
      <family val="2"/>
    </font>
    <font>
      <sz val="11"/>
      <color theme="1"/>
      <name val="Arial"/>
      <family val="2"/>
    </font>
    <font>
      <b/>
      <sz val="11"/>
      <color theme="1"/>
      <name val="Arial"/>
      <family val="2"/>
    </font>
    <font>
      <u/>
      <sz val="10"/>
      <color theme="1"/>
      <name val="Arial"/>
      <family val="2"/>
    </font>
    <font>
      <sz val="16"/>
      <color theme="1"/>
      <name val="Arial"/>
      <family val="2"/>
    </font>
    <font>
      <b/>
      <sz val="16"/>
      <color theme="1"/>
      <name val="Calibri"/>
      <family val="2"/>
      <scheme val="minor"/>
    </font>
    <font>
      <b/>
      <sz val="18"/>
      <color theme="1"/>
      <name val="Calibri"/>
      <family val="2"/>
      <scheme val="minor"/>
    </font>
    <font>
      <b/>
      <sz val="12"/>
      <color theme="1"/>
      <name val="Arial"/>
      <family val="2"/>
    </font>
    <font>
      <b/>
      <sz val="14"/>
      <color theme="1"/>
      <name val="Arial"/>
      <family val="2"/>
    </font>
    <font>
      <b/>
      <sz val="14"/>
      <color theme="1"/>
      <name val="Calibri"/>
      <family val="2"/>
      <scheme val="minor"/>
    </font>
    <font>
      <sz val="16"/>
      <color theme="1"/>
      <name val="Calibri"/>
      <family val="2"/>
      <scheme val="minor"/>
    </font>
    <font>
      <sz val="12"/>
      <color theme="1"/>
      <name val="Arial"/>
      <family val="2"/>
    </font>
    <font>
      <u/>
      <sz val="11"/>
      <color theme="10"/>
      <name val="Calibri"/>
      <family val="2"/>
      <scheme val="minor"/>
    </font>
    <font>
      <u/>
      <sz val="11"/>
      <color theme="11"/>
      <name val="Calibri"/>
      <family val="2"/>
      <scheme val="minor"/>
    </font>
    <font>
      <sz val="15.4"/>
      <color rgb="FF363636"/>
      <name val="Segoe UI"/>
      <family val="2"/>
    </font>
    <font>
      <sz val="11"/>
      <color theme="1"/>
      <name val="Calibri"/>
      <family val="2"/>
    </font>
    <font>
      <b/>
      <sz val="16"/>
      <name val="Arial"/>
      <family val="2"/>
    </font>
    <font>
      <sz val="14"/>
      <name val="Arial"/>
      <family val="2"/>
    </font>
    <font>
      <sz val="11"/>
      <name val="Arial"/>
      <family val="2"/>
    </font>
    <font>
      <sz val="8"/>
      <name val="Arial"/>
      <family val="2"/>
    </font>
    <font>
      <i/>
      <sz val="8"/>
      <name val="Arial"/>
      <family val="2"/>
    </font>
    <font>
      <sz val="12"/>
      <name val="Arial"/>
      <family val="2"/>
    </font>
    <font>
      <sz val="10"/>
      <name val="Arial"/>
      <family val="2"/>
    </font>
    <font>
      <b/>
      <u/>
      <sz val="12"/>
      <name val="Arial"/>
      <family val="2"/>
    </font>
    <font>
      <b/>
      <sz val="12"/>
      <name val="Arial"/>
      <family val="2"/>
    </font>
    <font>
      <b/>
      <sz val="10"/>
      <name val="Arial"/>
      <family val="2"/>
    </font>
    <font>
      <b/>
      <sz val="14"/>
      <name val="Arial"/>
      <family val="2"/>
    </font>
    <font>
      <sz val="12"/>
      <color rgb="FF7030A0"/>
      <name val="Arial"/>
      <family val="2"/>
    </font>
    <font>
      <sz val="12"/>
      <color rgb="FFC00000"/>
      <name val="Arial"/>
      <family val="2"/>
    </font>
    <font>
      <sz val="10"/>
      <color rgb="FFC00000"/>
      <name val="Arial"/>
      <family val="2"/>
    </font>
    <font>
      <i/>
      <sz val="9"/>
      <name val="Arial"/>
      <family val="2"/>
    </font>
    <font>
      <b/>
      <sz val="9"/>
      <color indexed="81"/>
      <name val="Tahoma"/>
      <family val="2"/>
    </font>
    <font>
      <sz val="9"/>
      <color indexed="81"/>
      <name val="Tahoma"/>
      <family val="2"/>
    </font>
    <font>
      <sz val="8"/>
      <color theme="1"/>
      <name val="Calibri"/>
      <family val="2"/>
      <scheme val="minor"/>
    </font>
    <font>
      <b/>
      <sz val="8"/>
      <color theme="1"/>
      <name val="Calibri"/>
      <family val="2"/>
      <scheme val="minor"/>
    </font>
    <font>
      <b/>
      <sz val="20"/>
      <name val="Arial"/>
      <family val="2"/>
    </font>
    <font>
      <sz val="12"/>
      <name val="Calibri"/>
      <family val="2"/>
    </font>
    <font>
      <b/>
      <sz val="20"/>
      <color theme="1"/>
      <name val="Arial"/>
      <family val="2"/>
    </font>
    <font>
      <sz val="20"/>
      <color theme="1"/>
      <name val="Calibri"/>
      <family val="2"/>
      <scheme val="minor"/>
    </font>
    <font>
      <b/>
      <sz val="20"/>
      <color theme="1"/>
      <name val="Calibri"/>
      <family val="2"/>
      <scheme val="minor"/>
    </font>
    <font>
      <b/>
      <sz val="20"/>
      <name val="Calibri"/>
      <family val="2"/>
      <scheme val="minor"/>
    </font>
    <font>
      <b/>
      <sz val="11"/>
      <color theme="1"/>
      <name val="Calibri"/>
      <family val="2"/>
    </font>
    <font>
      <b/>
      <sz val="20"/>
      <color theme="1"/>
      <name val="Calibri"/>
      <family val="2"/>
    </font>
    <font>
      <sz val="11"/>
      <color theme="1"/>
      <name val="Calibri"/>
      <family val="2"/>
      <scheme val="minor"/>
    </font>
    <font>
      <b/>
      <shadow/>
      <sz val="15"/>
      <name val="Arial"/>
      <family val="2"/>
    </font>
    <font>
      <b/>
      <shadow/>
      <sz val="12"/>
      <name val="Arial"/>
      <family val="2"/>
    </font>
    <font>
      <shadow/>
      <sz val="14"/>
      <name val="Arial"/>
      <family val="2"/>
    </font>
    <font>
      <sz val="14"/>
      <name val="Arial Unicode MS"/>
      <family val="2"/>
    </font>
    <font>
      <shadow/>
      <sz val="12"/>
      <name val="Arial"/>
      <family val="2"/>
    </font>
    <font>
      <sz val="12"/>
      <name val="Arial Unicode MS"/>
      <family val="2"/>
    </font>
    <font>
      <b/>
      <sz val="10"/>
      <color theme="0"/>
      <name val="Arial"/>
      <family val="2"/>
    </font>
    <font>
      <sz val="10"/>
      <color theme="0"/>
      <name val="Arial"/>
      <family val="2"/>
    </font>
    <font>
      <b/>
      <sz val="72"/>
      <color theme="0"/>
      <name val="Calibri"/>
      <family val="2"/>
      <scheme val="minor"/>
    </font>
    <font>
      <b/>
      <sz val="16"/>
      <color theme="0"/>
      <name val="Calibri"/>
      <family val="2"/>
      <scheme val="minor"/>
    </font>
    <font>
      <b/>
      <sz val="11"/>
      <color theme="0"/>
      <name val="Calibri"/>
      <family val="2"/>
      <scheme val="minor"/>
    </font>
    <font>
      <sz val="11"/>
      <color theme="0"/>
      <name val="Calibri"/>
      <family val="2"/>
      <scheme val="minor"/>
    </font>
    <font>
      <b/>
      <sz val="10"/>
      <color theme="1"/>
      <name val="Calibri"/>
      <family val="2"/>
      <scheme val="minor"/>
    </font>
    <font>
      <b/>
      <sz val="10"/>
      <name val="Calibri"/>
      <family val="2"/>
      <scheme val="minor"/>
    </font>
    <font>
      <b/>
      <sz val="8"/>
      <name val="Calibri"/>
      <family val="2"/>
      <scheme val="minor"/>
    </font>
    <font>
      <sz val="12"/>
      <color theme="0"/>
      <name val="Arial"/>
      <family val="2"/>
    </font>
    <font>
      <b/>
      <sz val="12"/>
      <color theme="0"/>
      <name val="Arial"/>
      <family val="2"/>
    </font>
    <font>
      <b/>
      <sz val="11"/>
      <color theme="0"/>
      <name val="Arial"/>
      <family val="2"/>
    </font>
    <font>
      <b/>
      <sz val="16"/>
      <color rgb="FFFFFFFF"/>
      <name val="Arial"/>
      <family val="2"/>
    </font>
    <font>
      <b/>
      <sz val="20"/>
      <color theme="0"/>
      <name val="Calibri"/>
      <family val="2"/>
      <scheme val="minor"/>
    </font>
    <font>
      <b/>
      <sz val="14"/>
      <color theme="0"/>
      <name val="Arial"/>
      <family val="2"/>
    </font>
    <font>
      <b/>
      <sz val="16"/>
      <color theme="0"/>
      <name val="Arial"/>
      <family val="2"/>
    </font>
    <font>
      <b/>
      <sz val="14"/>
      <color theme="0"/>
      <name val="Calibri"/>
      <family val="2"/>
      <scheme val="minor"/>
    </font>
    <font>
      <sz val="12"/>
      <color theme="0"/>
      <name val="Calibri"/>
      <family val="2"/>
    </font>
    <font>
      <b/>
      <sz val="18"/>
      <color theme="0"/>
      <name val="Arial"/>
      <family val="2"/>
    </font>
    <font>
      <sz val="14"/>
      <color theme="0"/>
      <name val="Arial"/>
      <family val="2"/>
    </font>
    <font>
      <sz val="18"/>
      <color theme="0"/>
      <name val="Arial"/>
      <family val="2"/>
    </font>
    <font>
      <sz val="8"/>
      <color theme="0"/>
      <name val="Arial"/>
      <family val="2"/>
    </font>
    <font>
      <b/>
      <sz val="14"/>
      <name val="Arial"/>
      <family val="2"/>
    </font>
  </fonts>
  <fills count="22">
    <fill>
      <patternFill patternType="none"/>
    </fill>
    <fill>
      <patternFill patternType="gray125"/>
    </fill>
    <fill>
      <patternFill patternType="solid">
        <fgColor rgb="FF1F497D"/>
        <bgColor indexed="64"/>
      </patternFill>
    </fill>
    <fill>
      <patternFill patternType="solid">
        <fgColor rgb="FFC6D9F1"/>
        <bgColor indexed="64"/>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
      <patternFill patternType="solid">
        <fgColor rgb="FF33CC33"/>
        <bgColor indexed="64"/>
      </patternFill>
    </fill>
    <fill>
      <patternFill patternType="solid">
        <fgColor rgb="FF00B050"/>
        <bgColor indexed="64"/>
      </patternFill>
    </fill>
    <fill>
      <patternFill patternType="solid">
        <fgColor rgb="FFD9D9D9"/>
        <bgColor indexed="64"/>
      </patternFill>
    </fill>
    <fill>
      <patternFill patternType="solid">
        <fgColor rgb="FF99CC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indexed="5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249977111117893"/>
        <bgColor indexed="64"/>
      </patternFill>
    </fill>
  </fills>
  <borders count="5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right style="thin">
        <color indexed="64"/>
      </right>
      <top style="medium">
        <color auto="1"/>
      </top>
      <bottom style="medium">
        <color auto="1"/>
      </bottom>
      <diagonal/>
    </border>
    <border>
      <left/>
      <right style="medium">
        <color indexed="64"/>
      </right>
      <top style="medium">
        <color indexed="64"/>
      </top>
      <bottom style="thin">
        <color auto="1"/>
      </bottom>
      <diagonal/>
    </border>
    <border>
      <left style="thin">
        <color auto="1"/>
      </left>
      <right style="medium">
        <color indexed="64"/>
      </right>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s>
  <cellStyleXfs count="10">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9" fontId="48"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594">
    <xf numFmtId="0" fontId="0" fillId="0" borderId="0" xfId="0"/>
    <xf numFmtId="0" fontId="27" fillId="0" borderId="5" xfId="0" applyFont="1" applyFill="1" applyBorder="1" applyAlignment="1" applyProtection="1">
      <alignment horizontal="center" vertical="center"/>
      <protection locked="0"/>
    </xf>
    <xf numFmtId="0" fontId="27" fillId="13" borderId="5" xfId="0" applyFont="1" applyFill="1" applyBorder="1" applyAlignment="1" applyProtection="1">
      <alignment horizontal="center" vertical="center"/>
      <protection locked="0"/>
    </xf>
    <xf numFmtId="0" fontId="27" fillId="0" borderId="34" xfId="0" applyFont="1" applyFill="1" applyBorder="1" applyAlignment="1" applyProtection="1">
      <alignment horizontal="center" vertical="center"/>
      <protection locked="0"/>
    </xf>
    <xf numFmtId="0" fontId="27" fillId="15" borderId="5" xfId="0" applyFont="1" applyFill="1" applyBorder="1" applyAlignment="1" applyProtection="1">
      <alignment horizontal="center" vertical="center"/>
      <protection locked="0"/>
    </xf>
    <xf numFmtId="0" fontId="27" fillId="13" borderId="16" xfId="0" applyFont="1" applyFill="1" applyBorder="1" applyAlignment="1" applyProtection="1">
      <alignment horizontal="center" vertical="center"/>
      <protection locked="0"/>
    </xf>
    <xf numFmtId="0" fontId="27" fillId="0" borderId="16" xfId="0" applyFont="1" applyFill="1" applyBorder="1" applyAlignment="1" applyProtection="1">
      <alignment horizontal="center" vertical="center"/>
      <protection locked="0"/>
    </xf>
    <xf numFmtId="0" fontId="0" fillId="0" borderId="0" xfId="0" applyFont="1" applyProtection="1">
      <protection locked="0"/>
    </xf>
    <xf numFmtId="0" fontId="7" fillId="0" borderId="5" xfId="0" applyFont="1" applyBorder="1" applyAlignment="1" applyProtection="1">
      <alignment horizontal="center" vertical="center" wrapText="1"/>
      <protection hidden="1"/>
    </xf>
    <xf numFmtId="16" fontId="7" fillId="0" borderId="5" xfId="0" quotePrefix="1" applyNumberFormat="1" applyFont="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42" fillId="12" borderId="1" xfId="0" applyFont="1" applyFill="1" applyBorder="1" applyAlignment="1" applyProtection="1">
      <alignment horizontal="center" vertical="center" wrapText="1"/>
      <protection hidden="1"/>
    </xf>
    <xf numFmtId="0" fontId="44" fillId="4" borderId="1" xfId="0" applyFont="1" applyFill="1" applyBorder="1" applyAlignment="1" applyProtection="1">
      <alignment horizontal="center" vertical="center"/>
      <protection hidden="1"/>
    </xf>
    <xf numFmtId="0" fontId="0" fillId="0" borderId="0" xfId="0" applyFont="1" applyProtection="1">
      <protection hidden="1"/>
    </xf>
    <xf numFmtId="0" fontId="5" fillId="2" borderId="5" xfId="0" applyFont="1" applyFill="1"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7" fillId="0" borderId="0" xfId="0" applyFont="1" applyBorder="1" applyAlignment="1" applyProtection="1">
      <alignment vertical="center" wrapText="1"/>
      <protection hidden="1"/>
    </xf>
    <xf numFmtId="0" fontId="7" fillId="13" borderId="31" xfId="0" applyFont="1" applyFill="1" applyBorder="1" applyAlignment="1" applyProtection="1">
      <alignment horizontal="center" vertical="center" wrapText="1"/>
      <protection hidden="1"/>
    </xf>
    <xf numFmtId="0" fontId="0" fillId="0" borderId="0" xfId="0" applyProtection="1">
      <protection locked="0"/>
    </xf>
    <xf numFmtId="0" fontId="0" fillId="0" borderId="0" xfId="0" applyAlignment="1" applyProtection="1">
      <alignment horizontal="center" vertical="center" wrapText="1"/>
      <protection locked="0"/>
    </xf>
    <xf numFmtId="0" fontId="43" fillId="0" borderId="0" xfId="0" applyFont="1" applyBorder="1" applyAlignment="1" applyProtection="1">
      <alignment horizontal="center" vertical="center" wrapText="1"/>
      <protection locked="0"/>
    </xf>
    <xf numFmtId="0" fontId="44" fillId="13" borderId="1" xfId="0" applyFont="1" applyFill="1" applyBorder="1" applyAlignment="1" applyProtection="1">
      <alignment horizontal="center" vertical="center" wrapText="1"/>
      <protection locked="0"/>
    </xf>
    <xf numFmtId="166" fontId="43" fillId="13" borderId="1" xfId="0" applyNumberFormat="1" applyFont="1" applyFill="1" applyBorder="1" applyAlignment="1" applyProtection="1">
      <alignment horizontal="center" vertical="center" wrapText="1"/>
      <protection locked="0"/>
    </xf>
    <xf numFmtId="0" fontId="43" fillId="13" borderId="1" xfId="0" applyFont="1" applyFill="1" applyBorder="1" applyAlignment="1" applyProtection="1">
      <alignment horizontal="center" vertical="center" wrapText="1"/>
      <protection locked="0"/>
    </xf>
    <xf numFmtId="0" fontId="44" fillId="11" borderId="0" xfId="0" applyFont="1" applyFill="1" applyBorder="1" applyAlignment="1" applyProtection="1">
      <alignment horizontal="center" vertical="center" wrapText="1"/>
    </xf>
    <xf numFmtId="0" fontId="0" fillId="0" borderId="21" xfId="0" applyBorder="1" applyAlignment="1" applyProtection="1">
      <alignment horizontal="center" vertical="center"/>
      <protection locked="0"/>
    </xf>
    <xf numFmtId="0" fontId="0" fillId="0" borderId="21" xfId="0" applyBorder="1" applyAlignment="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27" fillId="0" borderId="5" xfId="0"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wrapText="1"/>
      <protection locked="0"/>
    </xf>
    <xf numFmtId="0" fontId="16" fillId="0" borderId="5" xfId="0" applyFont="1" applyBorder="1" applyAlignment="1" applyProtection="1">
      <alignment horizontal="left" vertical="center" wrapText="1"/>
      <protection hidden="1"/>
    </xf>
    <xf numFmtId="0" fontId="12" fillId="0" borderId="5" xfId="0" applyFont="1" applyBorder="1" applyAlignment="1" applyProtection="1">
      <alignment horizontal="center" vertical="center" wrapText="1"/>
      <protection hidden="1"/>
    </xf>
    <xf numFmtId="0" fontId="0" fillId="0" borderId="0" xfId="0" applyAlignment="1" applyProtection="1">
      <alignment wrapText="1"/>
      <protection locked="0"/>
    </xf>
    <xf numFmtId="0" fontId="0" fillId="0" borderId="0" xfId="0" applyFont="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0" xfId="0" applyFont="1" applyAlignment="1" applyProtection="1">
      <alignment horizontal="center" vertical="center" wrapText="1"/>
      <protection locked="0"/>
    </xf>
    <xf numFmtId="0" fontId="38" fillId="0" borderId="0" xfId="0" applyFont="1" applyAlignment="1" applyProtection="1">
      <alignment horizontal="center" vertical="center"/>
      <protection locked="0"/>
    </xf>
    <xf numFmtId="0" fontId="0" fillId="0" borderId="21"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0" xfId="0" applyFont="1" applyBorder="1" applyAlignment="1" applyProtection="1">
      <alignment horizontal="center" vertical="top"/>
      <protection locked="0"/>
    </xf>
    <xf numFmtId="0" fontId="0" fillId="0" borderId="0" xfId="0" applyBorder="1" applyAlignment="1" applyProtection="1">
      <alignment horizontal="center" vertical="top" wrapText="1"/>
      <protection locked="0"/>
    </xf>
    <xf numFmtId="0" fontId="0" fillId="0" borderId="0"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0" fillId="0" borderId="0" xfId="0" applyAlignment="1" applyProtection="1">
      <alignment horizontal="center" vertical="top" wrapText="1"/>
      <protection locked="0"/>
    </xf>
    <xf numFmtId="0" fontId="0" fillId="0" borderId="0" xfId="0" applyFont="1" applyAlignment="1" applyProtection="1">
      <alignment horizontal="center" vertical="top"/>
      <protection locked="0"/>
    </xf>
    <xf numFmtId="0" fontId="0" fillId="0" borderId="0" xfId="0" applyProtection="1">
      <protection hidden="1"/>
    </xf>
    <xf numFmtId="0" fontId="1" fillId="15" borderId="1"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1" fillId="0" borderId="35"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1" fillId="0" borderId="44"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1" fillId="0" borderId="36"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42" fillId="12" borderId="0" xfId="0" applyFont="1" applyFill="1" applyBorder="1" applyAlignment="1" applyProtection="1">
      <alignment horizontal="center" vertical="center"/>
      <protection hidden="1"/>
    </xf>
    <xf numFmtId="0" fontId="42" fillId="4" borderId="1" xfId="0" applyFont="1" applyFill="1" applyBorder="1" applyAlignment="1" applyProtection="1">
      <alignment horizontal="center" vertical="center" wrapText="1"/>
      <protection hidden="1"/>
    </xf>
    <xf numFmtId="0" fontId="1" fillId="15" borderId="44" xfId="0" applyFont="1" applyFill="1" applyBorder="1" applyAlignment="1" applyProtection="1">
      <alignment horizontal="center" vertical="center" wrapText="1"/>
      <protection hidden="1"/>
    </xf>
    <xf numFmtId="49" fontId="1" fillId="12" borderId="4" xfId="0" applyNumberFormat="1"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21" xfId="0" applyBorder="1" applyAlignment="1" applyProtection="1">
      <alignment horizontal="center" vertical="top"/>
      <protection hidden="1"/>
    </xf>
    <xf numFmtId="0" fontId="0" fillId="0" borderId="21" xfId="0" applyFont="1" applyBorder="1" applyAlignment="1" applyProtection="1">
      <alignment horizontal="center" vertical="top"/>
      <protection hidden="1"/>
    </xf>
    <xf numFmtId="0" fontId="0" fillId="0" borderId="21" xfId="0" applyBorder="1" applyAlignment="1" applyProtection="1">
      <alignment horizontal="center" vertical="top" wrapText="1"/>
      <protection hidden="1"/>
    </xf>
    <xf numFmtId="0" fontId="0" fillId="0" borderId="0" xfId="0" applyBorder="1" applyAlignment="1" applyProtection="1">
      <alignment horizontal="center" vertical="top"/>
      <protection hidden="1"/>
    </xf>
    <xf numFmtId="0" fontId="0" fillId="0" borderId="0" xfId="0" applyFont="1" applyBorder="1" applyAlignment="1" applyProtection="1">
      <alignment horizontal="center" vertical="top"/>
      <protection hidden="1"/>
    </xf>
    <xf numFmtId="0" fontId="0" fillId="0" borderId="0" xfId="0" applyBorder="1" applyAlignment="1" applyProtection="1">
      <alignment horizontal="center" vertical="top" wrapText="1"/>
      <protection hidden="1"/>
    </xf>
    <xf numFmtId="0" fontId="0" fillId="0" borderId="0" xfId="0" applyFont="1" applyBorder="1" applyAlignment="1" applyProtection="1">
      <alignment horizontal="center" vertical="top" wrapText="1"/>
      <protection hidden="1"/>
    </xf>
    <xf numFmtId="0" fontId="6" fillId="0" borderId="0" xfId="0" applyFont="1" applyBorder="1" applyAlignment="1" applyProtection="1">
      <alignment horizontal="center" vertical="top" wrapText="1"/>
      <protection hidden="1"/>
    </xf>
    <xf numFmtId="0" fontId="38" fillId="0" borderId="0" xfId="0" applyFont="1" applyAlignment="1" applyProtection="1">
      <alignment horizontal="center" vertical="center" wrapText="1" shrinkToFit="1"/>
      <protection locked="0"/>
    </xf>
    <xf numFmtId="0" fontId="1" fillId="0" borderId="0" xfId="0"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top" wrapText="1"/>
      <protection locked="0"/>
    </xf>
    <xf numFmtId="0" fontId="61" fillId="0" borderId="9" xfId="0" applyFont="1" applyBorder="1" applyAlignment="1" applyProtection="1">
      <alignment horizontal="center" vertical="top" wrapText="1"/>
      <protection locked="0"/>
    </xf>
    <xf numFmtId="0" fontId="0" fillId="0" borderId="0" xfId="0" applyBorder="1" applyAlignment="1" applyProtection="1">
      <alignment horizontal="center" wrapText="1"/>
      <protection locked="0"/>
    </xf>
    <xf numFmtId="0" fontId="61" fillId="20" borderId="9" xfId="0" applyFont="1" applyFill="1" applyBorder="1" applyAlignment="1" applyProtection="1">
      <alignment horizontal="center" vertical="top" wrapText="1"/>
      <protection locked="0"/>
    </xf>
    <xf numFmtId="0" fontId="61" fillId="20" borderId="4" xfId="0" applyFont="1" applyFill="1" applyBorder="1" applyAlignment="1" applyProtection="1">
      <alignment horizontal="center" vertical="top" wrapText="1"/>
      <protection locked="0"/>
    </xf>
    <xf numFmtId="0" fontId="1" fillId="15" borderId="11" xfId="0" applyFont="1" applyFill="1" applyBorder="1" applyAlignment="1" applyProtection="1">
      <alignment wrapText="1"/>
      <protection hidden="1"/>
    </xf>
    <xf numFmtId="0" fontId="1" fillId="15" borderId="2" xfId="0" applyFont="1" applyFill="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1" fontId="1" fillId="0" borderId="9" xfId="0" applyNumberFormat="1" applyFont="1" applyBorder="1" applyAlignment="1" applyProtection="1">
      <alignment horizontal="center" vertical="center" wrapText="1"/>
      <protection hidden="1"/>
    </xf>
    <xf numFmtId="0" fontId="4" fillId="20" borderId="26" xfId="0" applyFont="1" applyFill="1" applyBorder="1" applyAlignment="1" applyProtection="1">
      <alignment horizontal="center" vertical="center" wrapText="1"/>
      <protection hidden="1"/>
    </xf>
    <xf numFmtId="0" fontId="4" fillId="20" borderId="9" xfId="0" applyFont="1" applyFill="1" applyBorder="1" applyAlignment="1" applyProtection="1">
      <alignment horizontal="center" vertical="center" wrapText="1"/>
      <protection hidden="1"/>
    </xf>
    <xf numFmtId="0" fontId="1" fillId="20" borderId="36" xfId="0" applyFont="1" applyFill="1" applyBorder="1" applyAlignment="1" applyProtection="1">
      <alignment horizontal="center" vertical="center" wrapText="1"/>
      <protection hidden="1"/>
    </xf>
    <xf numFmtId="1" fontId="1" fillId="20" borderId="9" xfId="0" applyNumberFormat="1" applyFont="1" applyFill="1" applyBorder="1" applyAlignment="1" applyProtection="1">
      <alignment horizontal="center" vertical="center" wrapText="1"/>
      <protection hidden="1"/>
    </xf>
    <xf numFmtId="0" fontId="4" fillId="0" borderId="27" xfId="0" applyFont="1" applyBorder="1" applyAlignment="1" applyProtection="1">
      <alignment horizontal="center" vertical="center" wrapText="1"/>
      <protection hidden="1"/>
    </xf>
    <xf numFmtId="0" fontId="1" fillId="15" borderId="18" xfId="0" applyFont="1" applyFill="1" applyBorder="1" applyAlignment="1" applyProtection="1">
      <alignment horizontal="center" vertical="center" wrapText="1"/>
      <protection hidden="1"/>
    </xf>
    <xf numFmtId="1" fontId="1" fillId="12" borderId="2" xfId="0" applyNumberFormat="1" applyFont="1" applyFill="1" applyBorder="1" applyAlignment="1" applyProtection="1">
      <alignment horizontal="center" vertical="center" wrapText="1"/>
      <protection hidden="1"/>
    </xf>
    <xf numFmtId="0" fontId="61" fillId="12" borderId="11" xfId="0" applyFont="1" applyFill="1" applyBorder="1" applyAlignment="1" applyProtection="1">
      <alignment horizontal="center" vertical="center" wrapText="1"/>
      <protection hidden="1"/>
    </xf>
    <xf numFmtId="0" fontId="61" fillId="12" borderId="12" xfId="0" applyFont="1" applyFill="1" applyBorder="1" applyAlignment="1" applyProtection="1">
      <alignment horizontal="center" vertical="center" wrapText="1"/>
      <protection hidden="1"/>
    </xf>
    <xf numFmtId="0" fontId="61" fillId="12" borderId="2" xfId="0" applyFont="1" applyFill="1" applyBorder="1" applyAlignment="1" applyProtection="1">
      <alignment horizontal="center" vertical="center" wrapText="1"/>
      <protection hidden="1"/>
    </xf>
    <xf numFmtId="0" fontId="62" fillId="0" borderId="26" xfId="0" applyFont="1" applyBorder="1" applyAlignment="1" applyProtection="1">
      <alignment horizontal="center" vertical="top"/>
      <protection hidden="1"/>
    </xf>
    <xf numFmtId="0" fontId="62" fillId="0" borderId="0" xfId="0" applyFont="1" applyBorder="1" applyAlignment="1" applyProtection="1">
      <alignment horizontal="center" vertical="top"/>
      <protection hidden="1"/>
    </xf>
    <xf numFmtId="0" fontId="63" fillId="0" borderId="0" xfId="0" applyFont="1" applyBorder="1" applyAlignment="1" applyProtection="1">
      <alignment horizontal="center" vertical="top" wrapText="1"/>
      <protection hidden="1"/>
    </xf>
    <xf numFmtId="0" fontId="62" fillId="20" borderId="26" xfId="0" applyFont="1" applyFill="1" applyBorder="1" applyAlignment="1" applyProtection="1">
      <alignment horizontal="center" vertical="top"/>
      <protection hidden="1"/>
    </xf>
    <xf numFmtId="0" fontId="62" fillId="20" borderId="0" xfId="0" applyFont="1" applyFill="1" applyBorder="1" applyAlignment="1" applyProtection="1">
      <alignment horizontal="center" vertical="top"/>
      <protection hidden="1"/>
    </xf>
    <xf numFmtId="0" fontId="63" fillId="20" borderId="0" xfId="0" applyFont="1" applyFill="1" applyBorder="1" applyAlignment="1" applyProtection="1">
      <alignment horizontal="center" vertical="top" wrapText="1"/>
      <protection hidden="1"/>
    </xf>
    <xf numFmtId="0" fontId="62" fillId="20" borderId="27" xfId="0" applyFont="1" applyFill="1" applyBorder="1" applyAlignment="1" applyProtection="1">
      <alignment horizontal="center" vertical="top"/>
      <protection hidden="1"/>
    </xf>
    <xf numFmtId="0" fontId="62" fillId="20" borderId="10" xfId="0" applyFont="1" applyFill="1" applyBorder="1" applyAlignment="1" applyProtection="1">
      <alignment horizontal="center" vertical="top"/>
      <protection hidden="1"/>
    </xf>
    <xf numFmtId="0" fontId="63" fillId="20" borderId="10" xfId="0" applyFont="1" applyFill="1" applyBorder="1" applyAlignment="1" applyProtection="1">
      <alignment horizontal="center" vertical="top" wrapText="1"/>
      <protection hidden="1"/>
    </xf>
    <xf numFmtId="0" fontId="44" fillId="4" borderId="1" xfId="0" applyFont="1" applyFill="1" applyBorder="1" applyAlignment="1" applyProtection="1">
      <alignment horizontal="center" vertical="center"/>
      <protection locked="0"/>
    </xf>
    <xf numFmtId="0" fontId="10" fillId="0" borderId="0" xfId="0" applyFont="1" applyAlignment="1" applyProtection="1">
      <alignment vertical="center"/>
      <protection locked="0"/>
    </xf>
    <xf numFmtId="0" fontId="4" fillId="0" borderId="5" xfId="0" applyFont="1" applyBorder="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20" borderId="5" xfId="0" applyFont="1" applyFill="1" applyBorder="1" applyAlignment="1" applyProtection="1">
      <alignment horizontal="center" vertical="center" wrapText="1"/>
      <protection hidden="1"/>
    </xf>
    <xf numFmtId="0" fontId="4" fillId="20" borderId="5" xfId="0" applyFont="1" applyFill="1" applyBorder="1" applyAlignment="1" applyProtection="1">
      <alignment horizontal="center" vertical="center" wrapText="1"/>
      <protection hidden="1"/>
    </xf>
    <xf numFmtId="0" fontId="44" fillId="12" borderId="0" xfId="0" applyFont="1" applyFill="1" applyAlignment="1" applyProtection="1">
      <alignment horizontal="center" vertical="center" shrinkToFit="1"/>
      <protection hidden="1"/>
    </xf>
    <xf numFmtId="0" fontId="27" fillId="17" borderId="5" xfId="0" applyFont="1" applyFill="1" applyBorder="1" applyAlignment="1" applyProtection="1">
      <alignment horizontal="left" vertical="center" wrapText="1"/>
      <protection locked="0"/>
    </xf>
    <xf numFmtId="0" fontId="27" fillId="14" borderId="5" xfId="0" applyFont="1" applyFill="1" applyBorder="1" applyAlignment="1" applyProtection="1">
      <alignment vertical="center"/>
      <protection locked="0"/>
    </xf>
    <xf numFmtId="0" fontId="27" fillId="14" borderId="5" xfId="0" applyFont="1" applyFill="1" applyBorder="1" applyAlignment="1" applyProtection="1">
      <alignment horizontal="center" vertical="center"/>
      <protection locked="0"/>
    </xf>
    <xf numFmtId="0" fontId="27" fillId="14" borderId="5" xfId="0" applyFont="1" applyFill="1" applyBorder="1" applyAlignment="1" applyProtection="1">
      <alignment horizontal="left" vertical="center" wrapText="1"/>
      <protection locked="0"/>
    </xf>
    <xf numFmtId="0" fontId="27" fillId="14" borderId="5" xfId="0" applyFont="1" applyFill="1" applyBorder="1" applyAlignment="1" applyProtection="1">
      <alignment horizontal="left" vertical="center"/>
      <protection locked="0"/>
    </xf>
    <xf numFmtId="0" fontId="27" fillId="14" borderId="16" xfId="0" applyFont="1" applyFill="1" applyBorder="1" applyAlignment="1" applyProtection="1">
      <alignment horizontal="center" vertical="center"/>
      <protection locked="0"/>
    </xf>
    <xf numFmtId="0" fontId="27" fillId="0" borderId="5" xfId="0" applyFont="1" applyFill="1" applyBorder="1" applyAlignment="1" applyProtection="1">
      <alignment horizontal="left" vertical="center" wrapText="1"/>
      <protection locked="0"/>
    </xf>
    <xf numFmtId="0" fontId="27" fillId="0" borderId="0" xfId="0" applyFont="1" applyAlignment="1" applyProtection="1">
      <alignment horizontal="center"/>
      <protection locked="0"/>
    </xf>
    <xf numFmtId="0" fontId="27" fillId="0" borderId="0" xfId="0" applyFont="1" applyAlignment="1" applyProtection="1">
      <alignment horizontal="center" textRotation="90"/>
      <protection locked="0"/>
    </xf>
    <xf numFmtId="0" fontId="27" fillId="0" borderId="0" xfId="0" applyFont="1" applyProtection="1">
      <protection locked="0"/>
    </xf>
    <xf numFmtId="0" fontId="27" fillId="0" borderId="0" xfId="0" applyFont="1" applyAlignment="1" applyProtection="1">
      <alignment horizontal="center" wrapText="1"/>
      <protection locked="0"/>
    </xf>
    <xf numFmtId="0" fontId="27" fillId="0" borderId="0" xfId="0" applyFont="1" applyAlignment="1" applyProtection="1">
      <alignment wrapText="1"/>
      <protection locked="0"/>
    </xf>
    <xf numFmtId="0" fontId="27" fillId="0" borderId="0" xfId="0" applyFont="1" applyFill="1" applyProtection="1">
      <protection locked="0"/>
    </xf>
    <xf numFmtId="0" fontId="27" fillId="0" borderId="0" xfId="0" applyFont="1" applyFill="1" applyAlignment="1" applyProtection="1">
      <alignment wrapText="1"/>
      <protection locked="0"/>
    </xf>
    <xf numFmtId="0" fontId="28" fillId="0" borderId="0" xfId="0" applyFont="1" applyFill="1" applyBorder="1" applyAlignment="1" applyProtection="1">
      <alignment vertical="center" wrapText="1"/>
      <protection locked="0"/>
    </xf>
    <xf numFmtId="0" fontId="26" fillId="0" borderId="0"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wrapText="1"/>
      <protection locked="0"/>
    </xf>
    <xf numFmtId="0" fontId="26" fillId="0" borderId="0" xfId="0" applyFont="1" applyFill="1" applyAlignment="1" applyProtection="1">
      <alignment horizontal="center"/>
      <protection locked="0"/>
    </xf>
    <xf numFmtId="0" fontId="26" fillId="0" borderId="0" xfId="0" applyFont="1" applyFill="1" applyAlignment="1" applyProtection="1">
      <alignment horizontal="center" textRotation="90"/>
      <protection locked="0"/>
    </xf>
    <xf numFmtId="0" fontId="26" fillId="0" borderId="0" xfId="0" applyFont="1" applyFill="1" applyAlignment="1" applyProtection="1">
      <alignment horizontal="center" wrapText="1"/>
      <protection locked="0"/>
    </xf>
    <xf numFmtId="0" fontId="27" fillId="0" borderId="0" xfId="0" applyFont="1" applyFill="1" applyBorder="1" applyAlignment="1" applyProtection="1">
      <alignment wrapText="1"/>
      <protection locked="0"/>
    </xf>
    <xf numFmtId="0" fontId="26" fillId="0" borderId="0" xfId="0" applyFont="1" applyAlignment="1" applyProtection="1">
      <alignment wrapText="1"/>
      <protection locked="0"/>
    </xf>
    <xf numFmtId="164" fontId="31" fillId="0" borderId="0" xfId="7" applyNumberFormat="1" applyFont="1" applyFill="1" applyBorder="1" applyAlignment="1" applyProtection="1">
      <alignment vertical="center"/>
      <protection locked="0"/>
    </xf>
    <xf numFmtId="0" fontId="27" fillId="0" borderId="0" xfId="0" applyFont="1" applyBorder="1" applyAlignment="1" applyProtection="1">
      <protection locked="0"/>
    </xf>
    <xf numFmtId="0" fontId="27" fillId="0" borderId="0" xfId="0" applyFont="1" applyBorder="1" applyAlignment="1" applyProtection="1">
      <alignment wrapText="1"/>
      <protection locked="0"/>
    </xf>
    <xf numFmtId="0" fontId="27" fillId="0" borderId="0" xfId="0" applyFont="1" applyBorder="1" applyProtection="1">
      <protection locked="0"/>
    </xf>
    <xf numFmtId="0" fontId="27" fillId="0" borderId="0" xfId="0" applyFont="1" applyFill="1" applyBorder="1" applyProtection="1">
      <protection locked="0"/>
    </xf>
    <xf numFmtId="0" fontId="26" fillId="0" borderId="0" xfId="0" applyFont="1" applyBorder="1" applyAlignment="1" applyProtection="1">
      <alignment horizontal="center" vertical="top" wrapText="1"/>
      <protection locked="0"/>
    </xf>
    <xf numFmtId="0" fontId="44" fillId="12" borderId="0" xfId="0" applyFont="1" applyFill="1" applyBorder="1" applyAlignment="1" applyProtection="1">
      <alignment horizontal="center" vertical="center" shrinkToFit="1"/>
      <protection hidden="1"/>
    </xf>
    <xf numFmtId="1" fontId="44" fillId="4" borderId="1" xfId="0" applyNumberFormat="1" applyFont="1" applyFill="1" applyBorder="1" applyAlignment="1" applyProtection="1">
      <alignment horizontal="center" vertical="center"/>
      <protection hidden="1"/>
    </xf>
    <xf numFmtId="0" fontId="30" fillId="0" borderId="34" xfId="0" applyFont="1" applyBorder="1" applyAlignment="1" applyProtection="1">
      <alignment horizontal="center" vertical="center"/>
      <protection hidden="1"/>
    </xf>
    <xf numFmtId="14" fontId="30" fillId="0" borderId="34" xfId="0" applyNumberFormat="1" applyFont="1" applyBorder="1" applyAlignment="1" applyProtection="1">
      <alignment horizontal="center" vertical="center"/>
      <protection hidden="1"/>
    </xf>
    <xf numFmtId="0" fontId="27" fillId="0" borderId="34" xfId="0" applyFont="1" applyBorder="1" applyAlignment="1" applyProtection="1">
      <alignment horizontal="center" vertical="center" shrinkToFit="1"/>
      <protection hidden="1"/>
    </xf>
    <xf numFmtId="0" fontId="30" fillId="17" borderId="31" xfId="0" applyFont="1" applyFill="1" applyBorder="1" applyAlignment="1" applyProtection="1">
      <alignment horizontal="center" vertical="center"/>
      <protection hidden="1"/>
    </xf>
    <xf numFmtId="0" fontId="55" fillId="18" borderId="31" xfId="0" applyFont="1" applyFill="1" applyBorder="1" applyAlignment="1" applyProtection="1">
      <alignment horizontal="center" vertical="center" textRotation="90"/>
      <protection hidden="1"/>
    </xf>
    <xf numFmtId="0" fontId="55" fillId="18" borderId="31" xfId="0" applyFont="1" applyFill="1" applyBorder="1" applyAlignment="1" applyProtection="1">
      <alignment horizontal="center" vertical="center" wrapText="1"/>
      <protection hidden="1"/>
    </xf>
    <xf numFmtId="0" fontId="30" fillId="19" borderId="31" xfId="0" applyFont="1" applyFill="1" applyBorder="1" applyAlignment="1" applyProtection="1">
      <alignment horizontal="center" vertical="center"/>
      <protection hidden="1"/>
    </xf>
    <xf numFmtId="0" fontId="30" fillId="12" borderId="31" xfId="0" applyFont="1" applyFill="1" applyBorder="1" applyAlignment="1" applyProtection="1">
      <alignment horizontal="center" vertical="center"/>
      <protection hidden="1"/>
    </xf>
    <xf numFmtId="0" fontId="27" fillId="12" borderId="5" xfId="0" applyFont="1" applyFill="1" applyBorder="1" applyAlignment="1" applyProtection="1">
      <alignment horizontal="left" vertical="center" wrapText="1"/>
      <protection hidden="1"/>
    </xf>
    <xf numFmtId="0" fontId="27" fillId="19" borderId="5" xfId="0" applyFont="1" applyFill="1" applyBorder="1" applyAlignment="1" applyProtection="1">
      <alignment horizontal="left" vertical="center" wrapText="1"/>
      <protection hidden="1"/>
    </xf>
    <xf numFmtId="0" fontId="27" fillId="17" borderId="5" xfId="0" applyFont="1" applyFill="1" applyBorder="1" applyAlignment="1" applyProtection="1">
      <alignment horizontal="left" vertical="center" wrapText="1"/>
      <protection hidden="1"/>
    </xf>
    <xf numFmtId="0" fontId="27" fillId="14" borderId="5" xfId="0" applyFont="1" applyFill="1" applyBorder="1" applyAlignment="1" applyProtection="1">
      <alignment vertical="center"/>
      <protection hidden="1"/>
    </xf>
    <xf numFmtId="0" fontId="27" fillId="14" borderId="5" xfId="0" applyFont="1" applyFill="1" applyBorder="1" applyAlignment="1" applyProtection="1">
      <alignment horizontal="left" vertical="center" wrapText="1"/>
      <protection hidden="1"/>
    </xf>
    <xf numFmtId="0" fontId="27" fillId="19" borderId="5" xfId="0" applyFont="1" applyFill="1" applyBorder="1" applyAlignment="1" applyProtection="1">
      <alignment horizontal="left" vertical="top" wrapText="1"/>
      <protection hidden="1"/>
    </xf>
    <xf numFmtId="0" fontId="27" fillId="17" borderId="0" xfId="0" applyFont="1" applyFill="1" applyBorder="1" applyAlignment="1" applyProtection="1">
      <alignment wrapText="1"/>
      <protection hidden="1"/>
    </xf>
    <xf numFmtId="0" fontId="27" fillId="15" borderId="5" xfId="0" applyFont="1" applyFill="1" applyBorder="1" applyAlignment="1" applyProtection="1">
      <alignment horizontal="left" vertical="center" wrapText="1"/>
      <protection hidden="1"/>
    </xf>
    <xf numFmtId="0" fontId="27" fillId="19" borderId="0" xfId="0" applyFont="1" applyFill="1" applyBorder="1" applyAlignment="1" applyProtection="1">
      <alignment horizontal="left" vertical="top" wrapText="1"/>
      <protection hidden="1"/>
    </xf>
    <xf numFmtId="0" fontId="27" fillId="14" borderId="5" xfId="0" applyFont="1" applyFill="1" applyBorder="1" applyAlignment="1" applyProtection="1">
      <alignment horizontal="left" vertical="center"/>
      <protection hidden="1"/>
    </xf>
    <xf numFmtId="0" fontId="27" fillId="14" borderId="16" xfId="0" applyFont="1" applyFill="1" applyBorder="1" applyAlignment="1" applyProtection="1">
      <alignment horizontal="left" vertical="center"/>
      <protection hidden="1"/>
    </xf>
    <xf numFmtId="0" fontId="27" fillId="17" borderId="16" xfId="0" applyFont="1" applyFill="1" applyBorder="1" applyAlignment="1" applyProtection="1">
      <alignment horizontal="left" vertical="center" wrapText="1"/>
      <protection hidden="1"/>
    </xf>
    <xf numFmtId="0" fontId="27" fillId="19" borderId="16" xfId="0" applyFont="1" applyFill="1" applyBorder="1" applyAlignment="1" applyProtection="1">
      <alignment horizontal="left" vertical="center" wrapText="1"/>
      <protection hidden="1"/>
    </xf>
    <xf numFmtId="0" fontId="27" fillId="12" borderId="16" xfId="0" applyFont="1" applyFill="1" applyBorder="1" applyAlignment="1" applyProtection="1">
      <alignment horizontal="left" vertical="center" wrapText="1"/>
      <protection hidden="1"/>
    </xf>
    <xf numFmtId="0" fontId="27" fillId="17" borderId="0" xfId="0" applyFont="1" applyFill="1" applyBorder="1" applyAlignment="1" applyProtection="1">
      <alignment horizontal="left" vertical="center" wrapText="1"/>
      <protection hidden="1"/>
    </xf>
    <xf numFmtId="0" fontId="26" fillId="14" borderId="0" xfId="0" applyFont="1" applyFill="1" applyBorder="1" applyProtection="1">
      <protection hidden="1"/>
    </xf>
    <xf numFmtId="0" fontId="28" fillId="0" borderId="0" xfId="0" applyFont="1" applyFill="1" applyBorder="1" applyAlignment="1" applyProtection="1">
      <alignment vertical="center" wrapText="1"/>
      <protection hidden="1"/>
    </xf>
    <xf numFmtId="0" fontId="27" fillId="0" borderId="21" xfId="0" applyFont="1" applyBorder="1" applyProtection="1">
      <protection hidden="1"/>
    </xf>
    <xf numFmtId="0" fontId="27" fillId="0" borderId="21" xfId="0" applyFont="1" applyFill="1" applyBorder="1" applyAlignment="1" applyProtection="1">
      <alignment horizontal="left" vertical="top" wrapText="1"/>
      <protection hidden="1"/>
    </xf>
    <xf numFmtId="0" fontId="27" fillId="0" borderId="7" xfId="0" applyFont="1" applyFill="1" applyBorder="1" applyAlignment="1" applyProtection="1">
      <alignment horizontal="left" vertical="top" wrapText="1"/>
      <protection hidden="1"/>
    </xf>
    <xf numFmtId="0" fontId="51" fillId="0" borderId="26" xfId="0" applyFont="1" applyBorder="1" applyProtection="1">
      <protection hidden="1"/>
    </xf>
    <xf numFmtId="0" fontId="22" fillId="0" borderId="0" xfId="0" applyFont="1" applyBorder="1" applyAlignment="1" applyProtection="1">
      <alignment horizontal="left" vertical="top" textRotation="90" wrapText="1"/>
      <protection hidden="1"/>
    </xf>
    <xf numFmtId="0" fontId="22" fillId="0" borderId="0" xfId="0" applyFont="1" applyBorder="1" applyAlignment="1" applyProtection="1">
      <alignment horizontal="left" vertical="top" wrapText="1"/>
      <protection hidden="1"/>
    </xf>
    <xf numFmtId="0" fontId="52" fillId="0" borderId="0" xfId="0" applyFont="1" applyBorder="1" applyAlignment="1" applyProtection="1">
      <alignment horizontal="left" wrapText="1"/>
      <protection hidden="1"/>
    </xf>
    <xf numFmtId="0" fontId="52" fillId="0" borderId="0" xfId="0" applyFont="1" applyBorder="1" applyAlignment="1" applyProtection="1">
      <alignment horizontal="left" indent="8"/>
      <protection hidden="1"/>
    </xf>
    <xf numFmtId="0" fontId="22" fillId="0" borderId="0" xfId="0" applyFont="1" applyBorder="1" applyAlignment="1" applyProtection="1">
      <alignment horizontal="center"/>
      <protection hidden="1"/>
    </xf>
    <xf numFmtId="0" fontId="22" fillId="0" borderId="0" xfId="0" applyFont="1" applyFill="1" applyBorder="1" applyAlignment="1" applyProtection="1">
      <alignment horizontal="left" vertical="top" wrapText="1"/>
      <protection hidden="1"/>
    </xf>
    <xf numFmtId="0" fontId="27" fillId="0" borderId="0" xfId="0" applyFont="1" applyBorder="1" applyProtection="1">
      <protection hidden="1"/>
    </xf>
    <xf numFmtId="0" fontId="27" fillId="0" borderId="0" xfId="0" applyFont="1" applyFill="1" applyBorder="1" applyAlignment="1" applyProtection="1">
      <alignment horizontal="left" vertical="top" wrapText="1"/>
      <protection hidden="1"/>
    </xf>
    <xf numFmtId="0" fontId="27" fillId="0" borderId="9" xfId="0" applyFont="1" applyFill="1" applyBorder="1" applyAlignment="1" applyProtection="1">
      <alignment horizontal="left" vertical="top" wrapText="1"/>
      <protection hidden="1"/>
    </xf>
    <xf numFmtId="0" fontId="53" fillId="0" borderId="26" xfId="0" applyFont="1" applyBorder="1" applyProtection="1">
      <protection hidden="1"/>
    </xf>
    <xf numFmtId="0" fontId="26" fillId="0" borderId="0" xfId="0" applyFont="1" applyBorder="1" applyAlignment="1" applyProtection="1">
      <alignment horizontal="left" vertical="top" textRotation="90" wrapText="1"/>
      <protection hidden="1"/>
    </xf>
    <xf numFmtId="0" fontId="26" fillId="0" borderId="0" xfId="0" applyFont="1" applyBorder="1" applyAlignment="1" applyProtection="1">
      <alignment horizontal="left" vertical="top" wrapText="1"/>
      <protection hidden="1"/>
    </xf>
    <xf numFmtId="0" fontId="54" fillId="0" borderId="0" xfId="0" applyFont="1" applyBorder="1" applyAlignment="1" applyProtection="1">
      <alignment horizontal="left" wrapText="1"/>
      <protection hidden="1"/>
    </xf>
    <xf numFmtId="0" fontId="54" fillId="0" borderId="0" xfId="0" applyFont="1" applyBorder="1" applyAlignment="1" applyProtection="1">
      <alignment horizontal="left" indent="8"/>
      <protection hidden="1"/>
    </xf>
    <xf numFmtId="0" fontId="26" fillId="0" borderId="0" xfId="0" applyFont="1" applyBorder="1" applyAlignment="1" applyProtection="1">
      <alignment horizontal="center"/>
      <protection hidden="1"/>
    </xf>
    <xf numFmtId="0" fontId="26" fillId="0" borderId="0" xfId="0" applyFont="1" applyFill="1" applyBorder="1" applyAlignment="1" applyProtection="1">
      <alignment horizontal="left" vertical="top" wrapText="1"/>
      <protection hidden="1"/>
    </xf>
    <xf numFmtId="0" fontId="26" fillId="0" borderId="0" xfId="0" applyFont="1" applyBorder="1" applyProtection="1">
      <protection hidden="1"/>
    </xf>
    <xf numFmtId="0" fontId="26" fillId="0" borderId="9" xfId="0" applyFont="1" applyFill="1" applyBorder="1" applyAlignment="1" applyProtection="1">
      <alignment horizontal="left" vertical="top" wrapText="1"/>
      <protection hidden="1"/>
    </xf>
    <xf numFmtId="0" fontId="26" fillId="0" borderId="0" xfId="0" applyFont="1" applyBorder="1" applyAlignment="1" applyProtection="1">
      <alignment wrapText="1"/>
      <protection hidden="1"/>
    </xf>
    <xf numFmtId="0" fontId="26" fillId="0" borderId="0" xfId="0" applyFont="1" applyBorder="1" applyAlignment="1" applyProtection="1">
      <alignment horizontal="left" indent="8"/>
      <protection hidden="1"/>
    </xf>
    <xf numFmtId="0" fontId="26" fillId="0" borderId="0" xfId="0" applyFont="1" applyBorder="1" applyAlignment="1" applyProtection="1">
      <alignment horizontal="left" wrapText="1"/>
      <protection hidden="1"/>
    </xf>
    <xf numFmtId="0" fontId="27" fillId="0" borderId="26" xfId="0" applyFont="1" applyBorder="1" applyProtection="1">
      <protection hidden="1"/>
    </xf>
    <xf numFmtId="0" fontId="27" fillId="0" borderId="9" xfId="0" applyFont="1" applyBorder="1" applyProtection="1">
      <protection hidden="1"/>
    </xf>
    <xf numFmtId="0" fontId="22" fillId="0" borderId="26" xfId="0" applyFont="1" applyBorder="1" applyAlignment="1" applyProtection="1">
      <alignment horizontal="left" vertical="top"/>
      <protection hidden="1"/>
    </xf>
    <xf numFmtId="0" fontId="22" fillId="0" borderId="0" xfId="0" applyFont="1" applyBorder="1" applyAlignment="1" applyProtection="1">
      <alignment horizontal="center" vertical="top" wrapText="1"/>
      <protection hidden="1"/>
    </xf>
    <xf numFmtId="0" fontId="26" fillId="0" borderId="26" xfId="0" applyFont="1" applyBorder="1" applyAlignment="1" applyProtection="1">
      <alignment horizontal="left" vertical="top"/>
      <protection hidden="1"/>
    </xf>
    <xf numFmtId="0" fontId="26" fillId="0" borderId="0" xfId="0" applyFont="1" applyBorder="1" applyAlignment="1" applyProtection="1">
      <alignment horizontal="center" vertical="top" wrapText="1"/>
      <protection hidden="1"/>
    </xf>
    <xf numFmtId="0" fontId="27" fillId="0" borderId="27" xfId="0" applyFont="1" applyBorder="1" applyAlignment="1" applyProtection="1">
      <alignment horizontal="center"/>
      <protection hidden="1"/>
    </xf>
    <xf numFmtId="0" fontId="27" fillId="0" borderId="10" xfId="0" applyFont="1" applyBorder="1" applyAlignment="1" applyProtection="1">
      <alignment horizontal="center" textRotation="90"/>
      <protection hidden="1"/>
    </xf>
    <xf numFmtId="0" fontId="27" fillId="0" borderId="10" xfId="0" applyFont="1" applyBorder="1" applyProtection="1">
      <protection hidden="1"/>
    </xf>
    <xf numFmtId="0" fontId="27" fillId="0" borderId="10" xfId="0" applyFont="1" applyBorder="1" applyAlignment="1" applyProtection="1">
      <alignment horizontal="center" wrapText="1"/>
      <protection hidden="1"/>
    </xf>
    <xf numFmtId="0" fontId="27" fillId="0" borderId="10" xfId="0" applyFont="1" applyBorder="1" applyAlignment="1" applyProtection="1">
      <alignment wrapText="1"/>
      <protection hidden="1"/>
    </xf>
    <xf numFmtId="0" fontId="27" fillId="0" borderId="10" xfId="0" applyFont="1" applyFill="1" applyBorder="1" applyProtection="1">
      <protection hidden="1"/>
    </xf>
    <xf numFmtId="0" fontId="27" fillId="0" borderId="4" xfId="0" applyFont="1" applyFill="1" applyBorder="1" applyAlignment="1" applyProtection="1">
      <alignment wrapText="1"/>
      <protection hidden="1"/>
    </xf>
    <xf numFmtId="0" fontId="5" fillId="2" borderId="0" xfId="0" applyFont="1" applyFill="1" applyBorder="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9" fillId="0" borderId="0" xfId="0" applyFont="1" applyAlignment="1" applyProtection="1">
      <alignment horizontal="center"/>
      <protection locked="0"/>
    </xf>
    <xf numFmtId="0" fontId="20" fillId="0" borderId="0" xfId="0" applyFont="1" applyProtection="1">
      <protection locked="0"/>
    </xf>
    <xf numFmtId="0" fontId="5" fillId="2" borderId="1" xfId="0" applyFont="1" applyFill="1"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3" fillId="0" borderId="9" xfId="0" applyFont="1" applyBorder="1" applyAlignment="1" applyProtection="1">
      <alignment horizontal="justify" vertical="center" wrapText="1"/>
      <protection hidden="1"/>
    </xf>
    <xf numFmtId="0" fontId="3" fillId="0" borderId="4" xfId="0" applyFont="1" applyBorder="1" applyAlignment="1" applyProtection="1">
      <alignment horizontal="justify" vertical="center" wrapText="1"/>
      <protection hidden="1"/>
    </xf>
    <xf numFmtId="0" fontId="8" fillId="0" borderId="9" xfId="0" applyFont="1" applyBorder="1" applyAlignment="1" applyProtection="1">
      <alignment horizontal="justify" vertical="center" wrapText="1"/>
      <protection hidden="1"/>
    </xf>
    <xf numFmtId="0" fontId="13" fillId="0" borderId="0" xfId="0" applyFont="1" applyFill="1" applyBorder="1" applyAlignment="1" applyProtection="1">
      <alignment horizontal="center" vertical="center" wrapText="1"/>
      <protection hidden="1"/>
    </xf>
    <xf numFmtId="1" fontId="14" fillId="13" borderId="0" xfId="0" applyNumberFormat="1" applyFont="1" applyFill="1" applyAlignment="1" applyProtection="1">
      <alignment horizontal="center" vertical="center"/>
      <protection hidden="1"/>
    </xf>
    <xf numFmtId="0" fontId="44" fillId="12" borderId="1" xfId="0" applyFont="1" applyFill="1" applyBorder="1" applyAlignment="1" applyProtection="1">
      <alignment horizontal="center" vertical="center"/>
      <protection hidden="1"/>
    </xf>
    <xf numFmtId="165" fontId="44" fillId="4" borderId="1" xfId="0" applyNumberFormat="1" applyFont="1" applyFill="1" applyBorder="1" applyAlignment="1" applyProtection="1">
      <alignment horizontal="center" vertical="center"/>
      <protection hidden="1"/>
    </xf>
    <xf numFmtId="0" fontId="67" fillId="2" borderId="18" xfId="0" applyFont="1" applyFill="1" applyBorder="1" applyAlignment="1" applyProtection="1">
      <alignment horizontal="center" vertical="center" wrapText="1"/>
      <protection hidden="1"/>
    </xf>
    <xf numFmtId="0" fontId="67" fillId="2" borderId="22" xfId="0" applyFont="1" applyFill="1" applyBorder="1" applyAlignment="1" applyProtection="1">
      <alignment horizontal="center" vertical="center" wrapText="1"/>
      <protection hidden="1"/>
    </xf>
    <xf numFmtId="0" fontId="67" fillId="2" borderId="19"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4" xfId="0" applyFont="1" applyBorder="1" applyAlignment="1" applyProtection="1">
      <alignment vertical="center" wrapText="1"/>
      <protection hidden="1"/>
    </xf>
    <xf numFmtId="165" fontId="4" fillId="0" borderId="25" xfId="0" applyNumberFormat="1" applyFont="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3" fillId="0" borderId="13" xfId="0" applyFont="1" applyBorder="1" applyAlignment="1" applyProtection="1">
      <alignment horizontal="center" vertical="center" wrapText="1"/>
      <protection hidden="1"/>
    </xf>
    <xf numFmtId="0" fontId="3" fillId="0" borderId="5" xfId="0" applyFont="1" applyBorder="1" applyAlignment="1" applyProtection="1">
      <alignment vertical="center" wrapText="1"/>
      <protection hidden="1"/>
    </xf>
    <xf numFmtId="165" fontId="4" fillId="0" borderId="14" xfId="0" applyNumberFormat="1" applyFont="1" applyBorder="1" applyAlignment="1" applyProtection="1">
      <alignment horizontal="center" vertical="center" wrapText="1"/>
      <protection hidden="1"/>
    </xf>
    <xf numFmtId="165" fontId="4" fillId="0" borderId="14" xfId="0" applyNumberFormat="1" applyFont="1" applyFill="1" applyBorder="1" applyAlignment="1" applyProtection="1">
      <alignment horizontal="center" vertical="center" wrapText="1"/>
      <protection hidden="1"/>
    </xf>
    <xf numFmtId="0" fontId="3" fillId="0" borderId="15" xfId="0" applyFont="1" applyFill="1" applyBorder="1" applyAlignment="1" applyProtection="1">
      <alignment horizontal="center" vertical="center" wrapText="1"/>
      <protection hidden="1"/>
    </xf>
    <xf numFmtId="0" fontId="3" fillId="0" borderId="16" xfId="0" applyFont="1" applyBorder="1" applyAlignment="1" applyProtection="1">
      <alignment vertical="center" wrapText="1"/>
      <protection hidden="1"/>
    </xf>
    <xf numFmtId="165" fontId="4" fillId="0" borderId="17" xfId="0" applyNumberFormat="1" applyFont="1" applyBorder="1" applyAlignment="1" applyProtection="1">
      <alignment horizontal="center" vertical="center" wrapText="1"/>
      <protection hidden="1"/>
    </xf>
    <xf numFmtId="0" fontId="46" fillId="0" borderId="0" xfId="0" applyFont="1" applyAlignment="1" applyProtection="1">
      <alignment horizontal="center" vertical="center"/>
      <protection hidden="1"/>
    </xf>
    <xf numFmtId="0" fontId="4" fillId="0" borderId="2" xfId="0" applyFont="1" applyBorder="1" applyAlignment="1" applyProtection="1">
      <alignment horizontal="center" vertical="center" wrapText="1"/>
      <protection hidden="1"/>
    </xf>
    <xf numFmtId="0" fontId="4" fillId="4" borderId="2"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4" fillId="0" borderId="1" xfId="0" applyFont="1" applyBorder="1" applyAlignment="1" applyProtection="1">
      <alignment vertical="center" wrapText="1"/>
      <protection hidden="1"/>
    </xf>
    <xf numFmtId="0" fontId="4" fillId="8" borderId="2"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0" fontId="4" fillId="9" borderId="3" xfId="0" applyFont="1" applyFill="1" applyBorder="1" applyAlignment="1" applyProtection="1">
      <alignment vertical="center" wrapText="1"/>
      <protection hidden="1"/>
    </xf>
    <xf numFmtId="0" fontId="12" fillId="9" borderId="4" xfId="0" applyFont="1" applyFill="1" applyBorder="1" applyAlignment="1" applyProtection="1">
      <alignment horizontal="center" vertical="center" wrapText="1"/>
      <protection hidden="1"/>
    </xf>
    <xf numFmtId="0" fontId="4" fillId="6" borderId="4" xfId="0" applyFont="1" applyFill="1" applyBorder="1" applyAlignment="1" applyProtection="1">
      <alignment horizontal="center" vertical="center" wrapText="1"/>
      <protection hidden="1"/>
    </xf>
    <xf numFmtId="0" fontId="4" fillId="3" borderId="3" xfId="0" applyFont="1" applyFill="1" applyBorder="1" applyAlignment="1" applyProtection="1">
      <alignment vertical="center" wrapText="1"/>
      <protection hidden="1"/>
    </xf>
    <xf numFmtId="0" fontId="4" fillId="3" borderId="3" xfId="0" applyFont="1" applyFill="1" applyBorder="1" applyAlignment="1" applyProtection="1">
      <alignment horizontal="center" vertical="center" wrapText="1"/>
      <protection hidden="1"/>
    </xf>
    <xf numFmtId="0" fontId="30" fillId="0" borderId="4" xfId="0" applyFont="1" applyFill="1" applyBorder="1" applyAlignment="1" applyProtection="1">
      <alignment horizontal="center" vertical="center" wrapText="1"/>
      <protection hidden="1"/>
    </xf>
    <xf numFmtId="0" fontId="4" fillId="7" borderId="4" xfId="0" applyFont="1" applyFill="1" applyBorder="1" applyAlignment="1" applyProtection="1">
      <alignment horizontal="center" vertical="center" wrapText="1"/>
      <protection hidden="1"/>
    </xf>
    <xf numFmtId="0" fontId="4" fillId="0" borderId="0" xfId="0" applyFont="1" applyAlignment="1" applyProtection="1">
      <alignment vertical="center" wrapText="1"/>
      <protection hidden="1"/>
    </xf>
    <xf numFmtId="0" fontId="4" fillId="0" borderId="9" xfId="0" applyFont="1" applyBorder="1" applyAlignment="1" applyProtection="1">
      <alignment vertical="center" wrapText="1"/>
      <protection hidden="1"/>
    </xf>
    <xf numFmtId="0" fontId="3" fillId="0" borderId="0" xfId="0" applyFont="1" applyBorder="1" applyAlignment="1" applyProtection="1">
      <alignment horizontal="center" vertical="center" wrapText="1"/>
      <protection hidden="1"/>
    </xf>
    <xf numFmtId="0" fontId="43" fillId="0" borderId="0" xfId="0" applyFont="1" applyProtection="1">
      <protection hidden="1"/>
    </xf>
    <xf numFmtId="0" fontId="68" fillId="21" borderId="46" xfId="0" applyFont="1" applyFill="1" applyBorder="1" applyAlignment="1" applyProtection="1">
      <alignment horizontal="center" vertical="center"/>
      <protection hidden="1"/>
    </xf>
    <xf numFmtId="0" fontId="68" fillId="21" borderId="12" xfId="0" applyFont="1" applyFill="1" applyBorder="1" applyAlignment="1" applyProtection="1">
      <alignment horizontal="center" vertical="center"/>
      <protection hidden="1"/>
    </xf>
    <xf numFmtId="0" fontId="68" fillId="0" borderId="0" xfId="0" applyFont="1" applyFill="1" applyBorder="1" applyAlignment="1" applyProtection="1">
      <alignment vertical="center" shrinkToFit="1"/>
      <protection hidden="1"/>
    </xf>
    <xf numFmtId="0" fontId="44" fillId="20" borderId="18" xfId="0" applyFont="1" applyFill="1" applyBorder="1" applyAlignment="1" applyProtection="1">
      <alignment horizontal="center" vertical="center"/>
      <protection hidden="1"/>
    </xf>
    <xf numFmtId="165" fontId="44" fillId="20" borderId="2" xfId="0" applyNumberFormat="1" applyFont="1" applyFill="1" applyBorder="1" applyAlignment="1" applyProtection="1">
      <alignment horizontal="center" vertical="center"/>
      <protection hidden="1"/>
    </xf>
    <xf numFmtId="0" fontId="45" fillId="0" borderId="0" xfId="0" applyFont="1" applyFill="1" applyBorder="1" applyAlignment="1" applyProtection="1">
      <protection hidden="1"/>
    </xf>
    <xf numFmtId="0" fontId="43" fillId="0" borderId="0" xfId="0" applyFont="1" applyAlignment="1" applyProtection="1">
      <alignment horizontal="center" vertical="center"/>
      <protection locked="0"/>
    </xf>
    <xf numFmtId="3" fontId="0" fillId="0" borderId="0" xfId="0" applyNumberFormat="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3" fontId="0" fillId="20" borderId="0" xfId="0" applyNumberFormat="1" applyFill="1" applyBorder="1" applyAlignment="1" applyProtection="1">
      <alignment horizontal="center" vertical="center"/>
      <protection locked="0"/>
    </xf>
    <xf numFmtId="3" fontId="0" fillId="20" borderId="9" xfId="0" applyNumberFormat="1" applyFill="1" applyBorder="1" applyAlignment="1" applyProtection="1">
      <alignment horizontal="center" vertical="center"/>
      <protection locked="0"/>
    </xf>
    <xf numFmtId="3" fontId="0" fillId="0" borderId="10" xfId="0" applyNumberFormat="1" applyBorder="1" applyAlignment="1" applyProtection="1">
      <alignment horizontal="center" vertical="center"/>
      <protection locked="0"/>
    </xf>
    <xf numFmtId="3" fontId="0" fillId="0" borderId="4" xfId="0" applyNumberFormat="1" applyBorder="1" applyAlignment="1" applyProtection="1">
      <alignment horizontal="center" vertical="center"/>
      <protection locked="0"/>
    </xf>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horizontal="left" vertical="center" wrapText="1"/>
      <protection locked="0"/>
    </xf>
    <xf numFmtId="0" fontId="58" fillId="18" borderId="20" xfId="0" applyFont="1" applyFill="1" applyBorder="1" applyAlignment="1" applyProtection="1">
      <alignment horizontal="center" vertical="center"/>
      <protection hidden="1"/>
    </xf>
    <xf numFmtId="0" fontId="58" fillId="18" borderId="21" xfId="0" applyFont="1" applyFill="1" applyBorder="1" applyAlignment="1" applyProtection="1">
      <alignment horizontal="center" vertical="center"/>
      <protection hidden="1"/>
    </xf>
    <xf numFmtId="0" fontId="58" fillId="18" borderId="7" xfId="0" applyFont="1" applyFill="1" applyBorder="1" applyAlignment="1" applyProtection="1">
      <alignment horizontal="center" vertical="center"/>
      <protection hidden="1"/>
    </xf>
    <xf numFmtId="0" fontId="0" fillId="0" borderId="26" xfId="0" applyBorder="1" applyAlignment="1" applyProtection="1">
      <alignment horizontal="left" vertical="center"/>
      <protection hidden="1"/>
    </xf>
    <xf numFmtId="0" fontId="0" fillId="20" borderId="26" xfId="0" applyFill="1" applyBorder="1" applyAlignment="1" applyProtection="1">
      <alignment horizontal="left" vertical="center"/>
      <protection hidden="1"/>
    </xf>
    <xf numFmtId="0" fontId="0" fillId="0" borderId="27" xfId="0" applyBorder="1" applyAlignment="1" applyProtection="1">
      <alignment horizontal="left" vertical="center"/>
      <protection hidden="1"/>
    </xf>
    <xf numFmtId="0" fontId="58" fillId="18" borderId="20" xfId="0" applyFont="1" applyFill="1" applyBorder="1" applyAlignment="1" applyProtection="1">
      <alignment horizontal="center" vertical="center" wrapText="1"/>
      <protection hidden="1"/>
    </xf>
    <xf numFmtId="0" fontId="58" fillId="18" borderId="21" xfId="0" applyFont="1" applyFill="1" applyBorder="1" applyAlignment="1" applyProtection="1">
      <alignment horizontal="center" vertical="center" wrapText="1"/>
      <protection hidden="1"/>
    </xf>
    <xf numFmtId="0" fontId="58" fillId="18" borderId="7" xfId="0" applyFont="1" applyFill="1" applyBorder="1" applyAlignment="1" applyProtection="1">
      <alignment horizontal="center" vertical="center" wrapText="1"/>
      <protection hidden="1"/>
    </xf>
    <xf numFmtId="0" fontId="0" fillId="0" borderId="20" xfId="0" applyBorder="1" applyAlignment="1" applyProtection="1">
      <alignment horizontal="left" vertical="center" wrapText="1"/>
      <protection hidden="1"/>
    </xf>
    <xf numFmtId="0" fontId="0" fillId="0" borderId="21" xfId="0" applyBorder="1" applyAlignment="1" applyProtection="1">
      <alignment horizontal="center" vertical="center" wrapText="1"/>
      <protection hidden="1"/>
    </xf>
    <xf numFmtId="0" fontId="0" fillId="20" borderId="26" xfId="0" applyFill="1" applyBorder="1" applyAlignment="1" applyProtection="1">
      <alignment horizontal="left" vertical="center" wrapText="1"/>
      <protection hidden="1"/>
    </xf>
    <xf numFmtId="0" fontId="0" fillId="20" borderId="0" xfId="0" applyFill="1" applyBorder="1" applyAlignment="1" applyProtection="1">
      <alignment horizontal="center" vertical="center" wrapText="1"/>
      <protection hidden="1"/>
    </xf>
    <xf numFmtId="0" fontId="0" fillId="0" borderId="26" xfId="0" applyBorder="1" applyAlignment="1" applyProtection="1">
      <alignment horizontal="left" vertical="center" wrapText="1"/>
      <protection hidden="1"/>
    </xf>
    <xf numFmtId="0" fontId="0" fillId="0" borderId="0" xfId="0" applyBorder="1" applyAlignment="1" applyProtection="1">
      <alignment horizontal="center" vertical="center" wrapText="1"/>
      <protection hidden="1"/>
    </xf>
    <xf numFmtId="0" fontId="0" fillId="20" borderId="26" xfId="0" applyFont="1" applyFill="1" applyBorder="1" applyAlignment="1" applyProtection="1">
      <alignment horizontal="left" vertical="center" wrapText="1"/>
      <protection hidden="1"/>
    </xf>
    <xf numFmtId="0" fontId="0" fillId="20" borderId="0" xfId="0" applyFont="1" applyFill="1" applyBorder="1" applyAlignment="1" applyProtection="1">
      <alignment horizontal="center" vertical="center" wrapText="1"/>
      <protection hidden="1"/>
    </xf>
    <xf numFmtId="0" fontId="0" fillId="0" borderId="26" xfId="0" applyFont="1" applyBorder="1" applyAlignment="1" applyProtection="1">
      <alignment horizontal="left" vertical="center" wrapText="1"/>
      <protection hidden="1"/>
    </xf>
    <xf numFmtId="0" fontId="0" fillId="0" borderId="0" xfId="0" applyFont="1" applyBorder="1" applyAlignment="1" applyProtection="1">
      <alignment horizontal="center" vertical="center" wrapText="1"/>
      <protection hidden="1"/>
    </xf>
    <xf numFmtId="0" fontId="0" fillId="20" borderId="27" xfId="0" applyFont="1" applyFill="1" applyBorder="1" applyAlignment="1" applyProtection="1">
      <alignment horizontal="left" vertical="center" wrapText="1"/>
      <protection hidden="1"/>
    </xf>
    <xf numFmtId="0" fontId="0" fillId="20" borderId="10" xfId="0" applyFont="1" applyFill="1" applyBorder="1" applyAlignment="1" applyProtection="1">
      <alignment horizontal="center" vertical="center" wrapText="1"/>
      <protection hidden="1"/>
    </xf>
    <xf numFmtId="0" fontId="13" fillId="3" borderId="3" xfId="0" applyFont="1" applyFill="1" applyBorder="1" applyAlignment="1" applyProtection="1">
      <alignment vertical="center" wrapText="1"/>
      <protection hidden="1"/>
    </xf>
    <xf numFmtId="0" fontId="0" fillId="0" borderId="0" xfId="0" applyFont="1" applyFill="1" applyBorder="1" applyProtection="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49" fontId="31" fillId="0" borderId="38"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horizontal="center" vertical="center" wrapText="1"/>
      <protection locked="0"/>
    </xf>
    <xf numFmtId="49" fontId="31" fillId="0" borderId="39" xfId="0" applyNumberFormat="1" applyFont="1" applyFill="1" applyBorder="1" applyAlignment="1" applyProtection="1">
      <alignment horizontal="center" vertical="center" wrapText="1"/>
      <protection locked="0"/>
    </xf>
    <xf numFmtId="0" fontId="27" fillId="0" borderId="0" xfId="0" applyFont="1" applyBorder="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0" fontId="30" fillId="0" borderId="0" xfId="0" applyFont="1" applyAlignment="1" applyProtection="1">
      <alignment horizontal="left" vertical="center" wrapText="1"/>
      <protection locked="0"/>
    </xf>
    <xf numFmtId="0" fontId="27" fillId="0" borderId="9" xfId="0" applyFont="1" applyFill="1" applyBorder="1" applyProtection="1">
      <protection locked="0"/>
    </xf>
    <xf numFmtId="0" fontId="27" fillId="0" borderId="0" xfId="0" applyFont="1" applyFill="1" applyBorder="1" applyAlignment="1" applyProtection="1">
      <alignment horizontal="center"/>
      <protection locked="0"/>
    </xf>
    <xf numFmtId="0" fontId="30" fillId="0" borderId="0" xfId="0" applyFont="1" applyFill="1" applyBorder="1" applyProtection="1">
      <protection locked="0"/>
    </xf>
    <xf numFmtId="0" fontId="26" fillId="0" borderId="0" xfId="0" applyFont="1" applyFill="1" applyBorder="1" applyAlignment="1" applyProtection="1">
      <alignment horizontal="center"/>
      <protection locked="0"/>
    </xf>
    <xf numFmtId="0" fontId="29" fillId="0" borderId="0" xfId="0" applyFont="1" applyFill="1" applyAlignment="1" applyProtection="1">
      <alignment horizontal="center"/>
      <protection locked="0"/>
    </xf>
    <xf numFmtId="0" fontId="28" fillId="0" borderId="0" xfId="0" applyFont="1" applyFill="1" applyBorder="1" applyAlignment="1" applyProtection="1">
      <protection locked="0"/>
    </xf>
    <xf numFmtId="0" fontId="29" fillId="0" borderId="0" xfId="0" applyFont="1" applyFill="1" applyBorder="1" applyAlignment="1" applyProtection="1">
      <alignment horizontal="center"/>
      <protection locked="0"/>
    </xf>
    <xf numFmtId="0" fontId="29" fillId="0" borderId="0" xfId="0" applyFont="1" applyFill="1" applyBorder="1" applyAlignment="1" applyProtection="1">
      <alignment horizontal="center" vertical="center" wrapText="1"/>
      <protection locked="0"/>
    </xf>
    <xf numFmtId="0" fontId="30" fillId="0" borderId="0" xfId="0" applyFont="1" applyAlignment="1" applyProtection="1">
      <alignment horizontal="center"/>
      <protection locked="0"/>
    </xf>
    <xf numFmtId="0" fontId="29" fillId="0" borderId="0" xfId="0" applyFont="1" applyFill="1" applyBorder="1" applyAlignment="1" applyProtection="1">
      <alignment wrapText="1"/>
      <protection locked="0"/>
    </xf>
    <xf numFmtId="0" fontId="21" fillId="0" borderId="0" xfId="0" applyFont="1" applyBorder="1" applyAlignment="1" applyProtection="1">
      <alignment horizontal="center" vertical="center"/>
      <protection locked="0"/>
    </xf>
    <xf numFmtId="0" fontId="30" fillId="0" borderId="0" xfId="0" applyFont="1" applyFill="1" applyBorder="1" applyAlignment="1" applyProtection="1">
      <alignment horizontal="center" vertical="top" wrapText="1"/>
      <protection locked="0"/>
    </xf>
    <xf numFmtId="0" fontId="32" fillId="0" borderId="0" xfId="0" applyFont="1" applyFill="1" applyBorder="1" applyAlignment="1" applyProtection="1">
      <alignment horizontal="center" wrapText="1"/>
      <protection locked="0"/>
    </xf>
    <xf numFmtId="0" fontId="29" fillId="0" borderId="0" xfId="0" applyFont="1" applyFill="1" applyBorder="1" applyAlignment="1" applyProtection="1">
      <alignment horizontal="center" vertical="top" wrapText="1"/>
      <protection locked="0"/>
    </xf>
    <xf numFmtId="0" fontId="26" fillId="0" borderId="0" xfId="0" applyFont="1" applyFill="1" applyBorder="1" applyAlignment="1" applyProtection="1">
      <alignment horizontal="center" vertical="top" wrapText="1"/>
      <protection locked="0"/>
    </xf>
    <xf numFmtId="0" fontId="32" fillId="0" borderId="0" xfId="0" applyFont="1" applyFill="1" applyBorder="1" applyAlignment="1" applyProtection="1">
      <alignment horizontal="center" vertical="top" wrapText="1"/>
      <protection locked="0"/>
    </xf>
    <xf numFmtId="0" fontId="29" fillId="0" borderId="0" xfId="0" applyFont="1" applyFill="1" applyBorder="1" applyAlignment="1" applyProtection="1">
      <alignment vertical="center" wrapText="1"/>
      <protection locked="0"/>
    </xf>
    <xf numFmtId="0" fontId="35" fillId="0" borderId="0" xfId="0" applyFont="1" applyFill="1" applyBorder="1" applyAlignment="1" applyProtection="1">
      <alignment horizontal="center" vertical="center" wrapText="1"/>
      <protection locked="0"/>
    </xf>
    <xf numFmtId="0" fontId="0" fillId="0" borderId="0" xfId="0" applyFont="1" applyBorder="1" applyProtection="1">
      <protection locked="0"/>
    </xf>
    <xf numFmtId="0" fontId="0" fillId="0" borderId="0" xfId="0" applyBorder="1" applyProtection="1">
      <protection locked="0"/>
    </xf>
    <xf numFmtId="0" fontId="64" fillId="18" borderId="23" xfId="0" applyFont="1" applyFill="1" applyBorder="1" applyAlignment="1" applyProtection="1">
      <alignment horizontal="center" vertical="center" shrinkToFit="1"/>
      <protection hidden="1"/>
    </xf>
    <xf numFmtId="0" fontId="29" fillId="0" borderId="43" xfId="0" applyFont="1" applyBorder="1" applyAlignment="1" applyProtection="1">
      <alignment horizontal="center" vertical="center" wrapText="1"/>
      <protection hidden="1"/>
    </xf>
    <xf numFmtId="0" fontId="65" fillId="18" borderId="42" xfId="0" applyFont="1" applyFill="1" applyBorder="1" applyAlignment="1" applyProtection="1">
      <alignment horizontal="center" vertical="top" wrapText="1"/>
      <protection hidden="1"/>
    </xf>
    <xf numFmtId="14" fontId="1" fillId="0" borderId="21" xfId="0" applyNumberFormat="1" applyFont="1" applyBorder="1" applyAlignment="1" applyProtection="1">
      <alignment horizontal="center" vertical="center"/>
      <protection hidden="1"/>
    </xf>
    <xf numFmtId="0" fontId="64" fillId="18" borderId="24" xfId="0" applyFont="1" applyFill="1" applyBorder="1" applyAlignment="1" applyProtection="1">
      <alignment horizontal="center" vertical="center" wrapText="1"/>
      <protection hidden="1"/>
    </xf>
    <xf numFmtId="0" fontId="30" fillId="0" borderId="47" xfId="0" applyFont="1" applyBorder="1" applyAlignment="1" applyProtection="1">
      <alignment horizontal="center" vertical="center" shrinkToFit="1"/>
      <protection hidden="1"/>
    </xf>
    <xf numFmtId="0" fontId="64" fillId="18" borderId="36" xfId="0" applyFont="1" applyFill="1" applyBorder="1" applyAlignment="1" applyProtection="1">
      <alignment horizontal="center" vertical="top" wrapText="1"/>
      <protection hidden="1"/>
    </xf>
    <xf numFmtId="0" fontId="65" fillId="18" borderId="37" xfId="0" applyFont="1" applyFill="1" applyBorder="1" applyAlignment="1" applyProtection="1">
      <alignment horizontal="center" vertical="center" wrapText="1"/>
      <protection hidden="1"/>
    </xf>
    <xf numFmtId="0" fontId="65" fillId="18" borderId="38" xfId="0" applyFont="1" applyFill="1" applyBorder="1" applyAlignment="1" applyProtection="1">
      <alignment horizontal="center" vertical="center" wrapText="1"/>
      <protection hidden="1"/>
    </xf>
    <xf numFmtId="0" fontId="65" fillId="18" borderId="28" xfId="0" applyFont="1" applyFill="1" applyBorder="1" applyAlignment="1" applyProtection="1">
      <alignment horizontal="center" vertical="center" wrapText="1"/>
      <protection hidden="1"/>
    </xf>
    <xf numFmtId="0" fontId="65" fillId="18" borderId="33" xfId="0" applyFont="1" applyFill="1" applyBorder="1" applyAlignment="1" applyProtection="1">
      <alignment horizontal="center" vertical="center" wrapText="1"/>
      <protection hidden="1"/>
    </xf>
    <xf numFmtId="0" fontId="66" fillId="18" borderId="48" xfId="0" applyFont="1" applyFill="1" applyBorder="1" applyAlignment="1" applyProtection="1">
      <alignment horizontal="center" vertical="center" wrapText="1"/>
      <protection hidden="1"/>
    </xf>
    <xf numFmtId="0" fontId="64" fillId="18" borderId="44" xfId="0" applyFont="1" applyFill="1" applyBorder="1" applyAlignment="1" applyProtection="1">
      <alignment horizontal="center" vertical="top" wrapText="1"/>
      <protection hidden="1"/>
    </xf>
    <xf numFmtId="0" fontId="65" fillId="18" borderId="49" xfId="0" applyFont="1" applyFill="1" applyBorder="1" applyAlignment="1" applyProtection="1">
      <alignment horizontal="center" vertical="center" wrapText="1"/>
      <protection hidden="1"/>
    </xf>
    <xf numFmtId="0" fontId="65" fillId="21" borderId="16" xfId="0" applyFont="1" applyFill="1" applyBorder="1" applyAlignment="1" applyProtection="1">
      <alignment horizontal="center" vertical="center" wrapText="1"/>
      <protection hidden="1"/>
    </xf>
    <xf numFmtId="0" fontId="29" fillId="17" borderId="16" xfId="0" applyFont="1" applyFill="1" applyBorder="1" applyAlignment="1" applyProtection="1">
      <alignment horizontal="center" vertical="center" wrapText="1"/>
      <protection hidden="1"/>
    </xf>
    <xf numFmtId="0" fontId="29" fillId="19" borderId="16" xfId="0" applyFont="1" applyFill="1" applyBorder="1" applyAlignment="1" applyProtection="1">
      <alignment horizontal="center" vertical="center" wrapText="1"/>
      <protection hidden="1"/>
    </xf>
    <xf numFmtId="0" fontId="66" fillId="18" borderId="50" xfId="0" applyFont="1" applyFill="1" applyBorder="1" applyAlignment="1" applyProtection="1">
      <alignment horizontal="center" vertical="center" wrapText="1"/>
      <protection hidden="1"/>
    </xf>
    <xf numFmtId="0" fontId="26" fillId="13" borderId="33" xfId="0" applyFont="1" applyFill="1" applyBorder="1" applyAlignment="1" applyProtection="1">
      <alignment horizontal="center" vertical="center" wrapText="1"/>
      <protection hidden="1"/>
    </xf>
    <xf numFmtId="49" fontId="26" fillId="0" borderId="32" xfId="0" applyNumberFormat="1" applyFont="1" applyFill="1" applyBorder="1" applyAlignment="1" applyProtection="1">
      <alignment horizontal="left" vertical="center" wrapText="1"/>
      <protection hidden="1"/>
    </xf>
    <xf numFmtId="0" fontId="26" fillId="0" borderId="32" xfId="0" applyFont="1" applyBorder="1" applyAlignment="1" applyProtection="1">
      <alignment horizontal="center" vertical="center" wrapText="1"/>
      <protection hidden="1"/>
    </xf>
    <xf numFmtId="0" fontId="26" fillId="13" borderId="34" xfId="0" applyFont="1" applyFill="1" applyBorder="1" applyAlignment="1" applyProtection="1">
      <alignment horizontal="center" vertical="center" wrapText="1"/>
      <protection hidden="1"/>
    </xf>
    <xf numFmtId="0" fontId="26" fillId="0" borderId="5" xfId="0" applyFont="1" applyFill="1" applyBorder="1" applyAlignment="1" applyProtection="1">
      <alignment horizontal="left" vertical="center" wrapText="1"/>
      <protection hidden="1"/>
    </xf>
    <xf numFmtId="0" fontId="26" fillId="0" borderId="5" xfId="0" applyFont="1" applyFill="1" applyBorder="1" applyAlignment="1" applyProtection="1">
      <alignment horizontal="center" vertical="center" wrapText="1"/>
      <protection hidden="1"/>
    </xf>
    <xf numFmtId="0" fontId="26" fillId="0" borderId="5" xfId="0" applyFont="1" applyBorder="1" applyAlignment="1" applyProtection="1">
      <alignment horizontal="left" vertical="center" wrapText="1"/>
      <protection hidden="1"/>
    </xf>
    <xf numFmtId="0" fontId="26" fillId="0" borderId="5" xfId="0" applyFont="1" applyBorder="1" applyAlignment="1" applyProtection="1">
      <alignment horizontal="center" vertical="center" wrapText="1"/>
      <protection hidden="1"/>
    </xf>
    <xf numFmtId="49" fontId="26" fillId="0" borderId="5" xfId="0" applyNumberFormat="1" applyFont="1" applyFill="1" applyBorder="1" applyAlignment="1" applyProtection="1">
      <alignment horizontal="left" vertical="center" wrapText="1"/>
      <protection hidden="1"/>
    </xf>
    <xf numFmtId="0" fontId="26" fillId="13" borderId="5" xfId="0" applyFont="1" applyFill="1" applyBorder="1" applyAlignment="1" applyProtection="1">
      <alignment horizontal="left" vertical="center" wrapText="1"/>
      <protection hidden="1"/>
    </xf>
    <xf numFmtId="0" fontId="16" fillId="0" borderId="5" xfId="0" applyFont="1" applyFill="1" applyBorder="1" applyAlignment="1" applyProtection="1">
      <alignment horizontal="center" vertical="center" wrapText="1"/>
      <protection hidden="1"/>
    </xf>
    <xf numFmtId="0" fontId="16" fillId="13" borderId="5" xfId="0" applyFont="1" applyFill="1" applyBorder="1" applyAlignment="1" applyProtection="1">
      <alignment horizontal="center" vertical="center" wrapText="1"/>
      <protection hidden="1"/>
    </xf>
    <xf numFmtId="0" fontId="16" fillId="13" borderId="5" xfId="0" applyFont="1" applyFill="1" applyBorder="1" applyAlignment="1" applyProtection="1">
      <alignment horizontal="left" vertical="center" wrapText="1"/>
      <protection hidden="1"/>
    </xf>
    <xf numFmtId="0" fontId="16" fillId="0" borderId="31" xfId="0" applyFont="1" applyBorder="1" applyAlignment="1" applyProtection="1">
      <alignment horizontal="left" vertical="center" wrapText="1"/>
      <protection hidden="1"/>
    </xf>
    <xf numFmtId="0" fontId="16" fillId="0" borderId="31" xfId="0" applyFont="1" applyBorder="1" applyAlignment="1" applyProtection="1">
      <alignment horizontal="center" vertical="center" wrapText="1"/>
      <protection hidden="1"/>
    </xf>
    <xf numFmtId="0" fontId="26" fillId="0" borderId="5" xfId="0" applyFont="1" applyBorder="1" applyAlignment="1" applyProtection="1">
      <alignment vertical="center" wrapText="1"/>
      <protection hidden="1"/>
    </xf>
    <xf numFmtId="0" fontId="16" fillId="0" borderId="5" xfId="0" applyFont="1" applyFill="1" applyBorder="1" applyAlignment="1" applyProtection="1">
      <alignment vertical="center" wrapText="1"/>
      <protection hidden="1"/>
    </xf>
    <xf numFmtId="0" fontId="26" fillId="0" borderId="31" xfId="0" applyFont="1" applyBorder="1" applyAlignment="1" applyProtection="1">
      <alignment horizontal="left" vertical="center" wrapText="1"/>
      <protection hidden="1"/>
    </xf>
    <xf numFmtId="0" fontId="28" fillId="14" borderId="11" xfId="0" applyFont="1" applyFill="1" applyBorder="1" applyAlignment="1" applyProtection="1">
      <alignment horizontal="center" vertical="center" wrapText="1"/>
      <protection hidden="1"/>
    </xf>
    <xf numFmtId="0" fontId="29" fillId="14" borderId="19" xfId="0" applyFont="1" applyFill="1" applyBorder="1" applyAlignment="1" applyProtection="1">
      <alignment horizontal="center" vertical="center" wrapText="1"/>
      <protection hidden="1"/>
    </xf>
    <xf numFmtId="0" fontId="30" fillId="0" borderId="33" xfId="0" applyFont="1" applyBorder="1" applyAlignment="1" applyProtection="1">
      <alignment horizontal="center" vertical="center" wrapText="1"/>
      <protection hidden="1"/>
    </xf>
    <xf numFmtId="0" fontId="26" fillId="0" borderId="14" xfId="0" applyFont="1" applyFill="1" applyBorder="1" applyAlignment="1" applyProtection="1">
      <alignment horizontal="center" vertical="center" wrapText="1"/>
      <protection hidden="1"/>
    </xf>
    <xf numFmtId="0" fontId="30" fillId="0" borderId="34" xfId="0" applyFont="1" applyBorder="1" applyAlignment="1" applyProtection="1">
      <alignment horizontal="center" vertical="center" wrapText="1"/>
      <protection hidden="1"/>
    </xf>
    <xf numFmtId="0" fontId="30" fillId="0" borderId="15" xfId="0" applyFont="1" applyBorder="1" applyAlignment="1" applyProtection="1">
      <alignment horizontal="center" vertical="center" wrapText="1"/>
      <protection hidden="1"/>
    </xf>
    <xf numFmtId="49" fontId="26" fillId="0" borderId="17" xfId="0" applyNumberFormat="1" applyFont="1" applyFill="1" applyBorder="1" applyAlignment="1" applyProtection="1">
      <alignment horizontal="center" vertical="center" wrapText="1"/>
      <protection hidden="1"/>
    </xf>
    <xf numFmtId="0" fontId="30" fillId="0" borderId="0" xfId="0" applyFont="1" applyFill="1" applyBorder="1" applyAlignment="1" applyProtection="1">
      <alignment horizontal="center" vertical="center" wrapText="1"/>
      <protection hidden="1"/>
    </xf>
    <xf numFmtId="49" fontId="26" fillId="0" borderId="0" xfId="0" applyNumberFormat="1" applyFont="1" applyFill="1" applyBorder="1" applyAlignment="1" applyProtection="1">
      <alignment horizontal="center" vertical="center" wrapText="1"/>
      <protection hidden="1"/>
    </xf>
    <xf numFmtId="0" fontId="65" fillId="18" borderId="1" xfId="0" applyFont="1" applyFill="1" applyBorder="1" applyAlignment="1" applyProtection="1">
      <alignment horizontal="center" vertical="center" wrapText="1"/>
      <protection hidden="1"/>
    </xf>
    <xf numFmtId="0" fontId="70" fillId="18" borderId="1" xfId="0" applyFont="1" applyFill="1" applyBorder="1" applyAlignment="1" applyProtection="1">
      <alignment horizontal="center" vertical="center" wrapText="1"/>
      <protection hidden="1"/>
    </xf>
    <xf numFmtId="0" fontId="29" fillId="0" borderId="27" xfId="0" applyFont="1" applyFill="1" applyBorder="1" applyAlignment="1" applyProtection="1">
      <alignment horizontal="center" vertical="center" wrapText="1"/>
      <protection hidden="1"/>
    </xf>
    <xf numFmtId="0" fontId="40" fillId="4" borderId="1" xfId="0" applyFont="1" applyFill="1" applyBorder="1" applyAlignment="1" applyProtection="1">
      <alignment horizontal="center" vertical="center" wrapText="1"/>
      <protection hidden="1"/>
    </xf>
    <xf numFmtId="0" fontId="64" fillId="18" borderId="9" xfId="0" applyFont="1" applyFill="1" applyBorder="1" applyAlignment="1" applyProtection="1">
      <alignment horizontal="center" vertical="center" wrapText="1"/>
      <protection hidden="1"/>
    </xf>
    <xf numFmtId="0" fontId="72" fillId="18" borderId="26" xfId="0" applyFont="1" applyFill="1" applyBorder="1" applyAlignment="1" applyProtection="1">
      <alignment horizontal="center" vertical="center" wrapText="1"/>
      <protection hidden="1"/>
    </xf>
    <xf numFmtId="0" fontId="26" fillId="0" borderId="7" xfId="0" applyFont="1" applyFill="1" applyBorder="1" applyAlignment="1" applyProtection="1">
      <alignment horizontal="right" vertical="center" wrapText="1"/>
      <protection hidden="1"/>
    </xf>
    <xf numFmtId="0" fontId="41" fillId="0" borderId="20" xfId="0" applyFont="1" applyFill="1" applyBorder="1" applyAlignment="1" applyProtection="1">
      <alignment horizontal="center" vertical="center" wrapText="1"/>
      <protection hidden="1"/>
    </xf>
    <xf numFmtId="0" fontId="26" fillId="0" borderId="9" xfId="0" applyFont="1" applyFill="1" applyBorder="1" applyAlignment="1" applyProtection="1">
      <alignment horizontal="right" vertical="center" wrapText="1"/>
      <protection hidden="1"/>
    </xf>
    <xf numFmtId="0" fontId="26" fillId="0" borderId="26" xfId="0" applyFont="1" applyFill="1" applyBorder="1" applyAlignment="1" applyProtection="1">
      <alignment horizontal="center" vertical="center" wrapText="1"/>
      <protection hidden="1"/>
    </xf>
    <xf numFmtId="0" fontId="0" fillId="0" borderId="0" xfId="0" applyFill="1" applyProtection="1">
      <protection locked="0"/>
    </xf>
    <xf numFmtId="0" fontId="0" fillId="0" borderId="4" xfId="0" applyFont="1" applyBorder="1" applyAlignment="1" applyProtection="1">
      <alignment horizontal="center" vertical="center" wrapText="1"/>
      <protection hidden="1"/>
    </xf>
    <xf numFmtId="0" fontId="0" fillId="0" borderId="7" xfId="0" applyFont="1" applyBorder="1" applyAlignment="1" applyProtection="1">
      <alignment horizontal="center" vertical="center" wrapText="1"/>
      <protection hidden="1"/>
    </xf>
    <xf numFmtId="0" fontId="26" fillId="0" borderId="34" xfId="0" applyFont="1" applyFill="1" applyBorder="1" applyAlignment="1" applyProtection="1">
      <alignment horizontal="center" vertical="center" wrapText="1"/>
      <protection hidden="1"/>
    </xf>
    <xf numFmtId="0" fontId="59" fillId="18" borderId="10" xfId="0" applyFont="1" applyFill="1" applyBorder="1" applyAlignment="1" applyProtection="1">
      <alignment horizontal="center" vertical="top" wrapText="1"/>
      <protection locked="0"/>
    </xf>
    <xf numFmtId="0" fontId="16" fillId="0" borderId="31" xfId="0" applyFont="1" applyFill="1" applyBorder="1" applyAlignment="1" applyProtection="1">
      <alignment vertical="center" wrapText="1"/>
      <protection locked="0"/>
    </xf>
    <xf numFmtId="0" fontId="16" fillId="0" borderId="31" xfId="0" applyFont="1" applyFill="1" applyBorder="1" applyAlignment="1" applyProtection="1">
      <alignment horizontal="center" vertical="center" wrapText="1"/>
      <protection locked="0"/>
    </xf>
    <xf numFmtId="49" fontId="77" fillId="0" borderId="29" xfId="0" applyNumberFormat="1" applyFont="1" applyFill="1" applyBorder="1" applyAlignment="1" applyProtection="1">
      <alignment horizontal="center" vertical="center" wrapText="1"/>
      <protection locked="0"/>
    </xf>
    <xf numFmtId="0" fontId="26" fillId="0" borderId="5" xfId="0" applyFont="1" applyFill="1" applyBorder="1" applyAlignment="1" applyProtection="1">
      <alignment horizontal="center" vertical="center" wrapText="1"/>
      <protection locked="0"/>
    </xf>
    <xf numFmtId="0" fontId="26" fillId="0" borderId="31" xfId="0" applyFont="1" applyBorder="1" applyAlignment="1" applyProtection="1">
      <alignment horizontal="center" vertical="center" wrapText="1"/>
      <protection hidden="1"/>
    </xf>
    <xf numFmtId="0" fontId="26" fillId="20" borderId="5" xfId="0" applyFont="1" applyFill="1" applyBorder="1" applyAlignment="1" applyProtection="1">
      <alignment horizontal="left" vertical="center" wrapText="1"/>
      <protection hidden="1"/>
    </xf>
    <xf numFmtId="0" fontId="26" fillId="20" borderId="34" xfId="0" applyFont="1" applyFill="1" applyBorder="1" applyAlignment="1" applyProtection="1">
      <alignment horizontal="center" vertical="center" wrapText="1"/>
      <protection hidden="1"/>
    </xf>
    <xf numFmtId="0" fontId="16" fillId="20" borderId="34" xfId="0" applyFont="1" applyFill="1" applyBorder="1" applyAlignment="1" applyProtection="1">
      <alignment horizontal="center" vertical="center" wrapText="1"/>
      <protection hidden="1"/>
    </xf>
    <xf numFmtId="0" fontId="13" fillId="0" borderId="5" xfId="0" applyFont="1" applyBorder="1" applyAlignment="1" applyProtection="1">
      <alignment horizontal="center" vertical="center" wrapText="1"/>
      <protection hidden="1"/>
    </xf>
    <xf numFmtId="0" fontId="0" fillId="0" borderId="0" xfId="0" applyAlignment="1" applyProtection="1">
      <alignment vertical="top" wrapText="1"/>
      <protection locked="0"/>
    </xf>
    <xf numFmtId="0" fontId="57" fillId="18" borderId="0" xfId="0" applyFont="1" applyFill="1" applyAlignment="1" applyProtection="1">
      <alignment horizontal="center" vertical="center" wrapText="1"/>
    </xf>
    <xf numFmtId="0" fontId="69" fillId="18" borderId="11" xfId="0" applyFont="1" applyFill="1" applyBorder="1" applyAlignment="1" applyProtection="1">
      <alignment horizontal="center"/>
      <protection hidden="1"/>
    </xf>
    <xf numFmtId="0" fontId="69" fillId="18" borderId="2" xfId="0" applyFont="1" applyFill="1" applyBorder="1" applyAlignment="1" applyProtection="1">
      <alignment horizontal="center"/>
      <protection hidden="1"/>
    </xf>
    <xf numFmtId="0" fontId="33" fillId="0" borderId="0" xfId="0" applyFont="1" applyFill="1" applyBorder="1" applyAlignment="1" applyProtection="1">
      <alignment vertical="center" wrapText="1"/>
      <protection locked="0"/>
    </xf>
    <xf numFmtId="0" fontId="34"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73" fillId="18" borderId="0" xfId="0" applyFont="1" applyFill="1" applyBorder="1"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2" xfId="0" applyFont="1" applyBorder="1" applyAlignment="1" applyProtection="1">
      <alignment horizontal="center" vertical="center"/>
      <protection hidden="1"/>
    </xf>
    <xf numFmtId="0" fontId="59" fillId="18" borderId="6" xfId="0" applyFont="1" applyFill="1" applyBorder="1" applyAlignment="1" applyProtection="1">
      <alignment horizontal="center" vertical="center"/>
      <protection hidden="1"/>
    </xf>
    <xf numFmtId="0" fontId="59" fillId="18" borderId="3" xfId="0" applyFont="1" applyFill="1" applyBorder="1" applyAlignment="1" applyProtection="1">
      <alignment horizontal="center" vertical="center"/>
      <protection hidden="1"/>
    </xf>
    <xf numFmtId="0" fontId="59" fillId="18" borderId="6" xfId="0" applyFont="1" applyFill="1" applyBorder="1" applyAlignment="1" applyProtection="1">
      <alignment horizontal="center" vertical="center" wrapText="1"/>
      <protection hidden="1"/>
    </xf>
    <xf numFmtId="0" fontId="59" fillId="18" borderId="8" xfId="0" applyFont="1" applyFill="1" applyBorder="1" applyAlignment="1" applyProtection="1">
      <alignment horizontal="center" vertical="center" wrapText="1"/>
      <protection hidden="1"/>
    </xf>
    <xf numFmtId="0" fontId="59" fillId="18" borderId="3" xfId="0" applyFont="1" applyFill="1" applyBorder="1" applyAlignment="1" applyProtection="1">
      <alignment horizontal="center" vertical="center" wrapText="1"/>
      <protection hidden="1"/>
    </xf>
    <xf numFmtId="0" fontId="59" fillId="18" borderId="11" xfId="0" applyFont="1" applyFill="1" applyBorder="1" applyAlignment="1" applyProtection="1">
      <alignment horizontal="center"/>
      <protection hidden="1"/>
    </xf>
    <xf numFmtId="0" fontId="59" fillId="18" borderId="2" xfId="0" applyFont="1" applyFill="1" applyBorder="1" applyAlignment="1" applyProtection="1">
      <alignment horizontal="center"/>
      <protection hidden="1"/>
    </xf>
    <xf numFmtId="0" fontId="55" fillId="18" borderId="29" xfId="0" applyFont="1" applyFill="1" applyBorder="1" applyAlignment="1" applyProtection="1">
      <alignment horizontal="center" vertical="center" wrapText="1"/>
      <protection hidden="1"/>
    </xf>
    <xf numFmtId="0" fontId="55" fillId="18" borderId="30" xfId="0" applyFont="1" applyFill="1" applyBorder="1" applyAlignment="1" applyProtection="1">
      <alignment horizontal="center" vertical="center" wrapText="1"/>
      <protection hidden="1"/>
    </xf>
    <xf numFmtId="0" fontId="27" fillId="0" borderId="51" xfId="0" applyFont="1" applyFill="1" applyBorder="1" applyAlignment="1" applyProtection="1">
      <alignment horizontal="center" vertical="center"/>
      <protection locked="0"/>
    </xf>
    <xf numFmtId="0" fontId="27" fillId="0" borderId="52" xfId="0" applyFont="1" applyFill="1" applyBorder="1" applyAlignment="1" applyProtection="1">
      <alignment horizontal="center" vertical="center"/>
      <protection locked="0"/>
    </xf>
    <xf numFmtId="0" fontId="49" fillId="0" borderId="31" xfId="0" applyFont="1" applyBorder="1" applyAlignment="1" applyProtection="1">
      <alignment horizontal="center" vertical="center"/>
      <protection hidden="1"/>
    </xf>
    <xf numFmtId="0" fontId="50" fillId="0" borderId="20" xfId="0" applyFont="1" applyFill="1" applyBorder="1" applyAlignment="1" applyProtection="1">
      <alignment horizontal="left"/>
      <protection hidden="1"/>
    </xf>
    <xf numFmtId="0" fontId="29" fillId="0" borderId="21" xfId="0" applyFont="1" applyBorder="1" applyAlignment="1" applyProtection="1">
      <alignment horizontal="left"/>
      <protection hidden="1"/>
    </xf>
    <xf numFmtId="0" fontId="29" fillId="0" borderId="26" xfId="0" applyFont="1" applyFill="1" applyBorder="1" applyAlignment="1" applyProtection="1">
      <alignment horizontal="left" vertical="top"/>
      <protection hidden="1"/>
    </xf>
    <xf numFmtId="0" fontId="29" fillId="0" borderId="0" xfId="0" applyFont="1" applyFill="1" applyBorder="1" applyAlignment="1" applyProtection="1">
      <alignment horizontal="left" vertical="top"/>
      <protection hidden="1"/>
    </xf>
    <xf numFmtId="0" fontId="27" fillId="0" borderId="0" xfId="0" applyFont="1" applyBorder="1" applyAlignment="1" applyProtection="1">
      <protection hidden="1"/>
    </xf>
    <xf numFmtId="0" fontId="30" fillId="0" borderId="29" xfId="0" applyFont="1" applyFill="1" applyBorder="1" applyAlignment="1" applyProtection="1">
      <alignment horizontal="center" vertical="center" wrapText="1"/>
      <protection hidden="1"/>
    </xf>
    <xf numFmtId="0" fontId="30" fillId="0" borderId="30" xfId="0" applyFont="1" applyFill="1" applyBorder="1" applyAlignment="1" applyProtection="1">
      <alignment horizontal="center" vertical="center" wrapText="1"/>
      <protection hidden="1"/>
    </xf>
    <xf numFmtId="0" fontId="26" fillId="0" borderId="29" xfId="0" applyFont="1" applyFill="1" applyBorder="1" applyAlignment="1" applyProtection="1">
      <alignment horizontal="center"/>
      <protection hidden="1"/>
    </xf>
    <xf numFmtId="0" fontId="26" fillId="0" borderId="34" xfId="0" applyFont="1" applyFill="1" applyBorder="1" applyAlignment="1" applyProtection="1">
      <alignment horizontal="center"/>
      <protection hidden="1"/>
    </xf>
    <xf numFmtId="0" fontId="30" fillId="0" borderId="29" xfId="0" applyFont="1" applyFill="1" applyBorder="1" applyAlignment="1" applyProtection="1">
      <alignment horizontal="center" vertical="center" shrinkToFit="1"/>
      <protection hidden="1"/>
    </xf>
    <xf numFmtId="0" fontId="30" fillId="0" borderId="34" xfId="0" applyFont="1" applyFill="1" applyBorder="1" applyAlignment="1" applyProtection="1">
      <alignment horizontal="center" vertical="center" shrinkToFit="1"/>
      <protection hidden="1"/>
    </xf>
    <xf numFmtId="49" fontId="26" fillId="0" borderId="29" xfId="0" applyNumberFormat="1" applyFont="1" applyFill="1" applyBorder="1" applyAlignment="1" applyProtection="1">
      <alignment horizontal="center"/>
      <protection hidden="1"/>
    </xf>
    <xf numFmtId="49" fontId="26" fillId="0" borderId="34" xfId="0" applyNumberFormat="1" applyFont="1" applyFill="1" applyBorder="1" applyAlignment="1" applyProtection="1">
      <alignment horizontal="center"/>
      <protection hidden="1"/>
    </xf>
    <xf numFmtId="0" fontId="30" fillId="0" borderId="5" xfId="0" applyFont="1" applyFill="1" applyBorder="1" applyAlignment="1" applyProtection="1">
      <alignment horizontal="center" vertical="center"/>
      <protection hidden="1"/>
    </xf>
    <xf numFmtId="10" fontId="31" fillId="0" borderId="26" xfId="7" applyNumberFormat="1" applyFont="1" applyFill="1" applyBorder="1" applyAlignment="1" applyProtection="1">
      <alignment horizontal="center" vertical="center"/>
      <protection hidden="1"/>
    </xf>
    <xf numFmtId="10" fontId="31" fillId="0" borderId="0" xfId="7" applyNumberFormat="1" applyFont="1" applyFill="1" applyBorder="1" applyAlignment="1" applyProtection="1">
      <alignment horizontal="center" vertical="center"/>
      <protection hidden="1"/>
    </xf>
    <xf numFmtId="10" fontId="31" fillId="0" borderId="9" xfId="7" applyNumberFormat="1" applyFont="1" applyFill="1" applyBorder="1" applyAlignment="1" applyProtection="1">
      <alignment horizontal="center" vertical="center"/>
      <protection hidden="1"/>
    </xf>
    <xf numFmtId="10" fontId="31" fillId="0" borderId="27" xfId="7" applyNumberFormat="1" applyFont="1" applyFill="1" applyBorder="1" applyAlignment="1" applyProtection="1">
      <alignment horizontal="center" vertical="center"/>
      <protection hidden="1"/>
    </xf>
    <xf numFmtId="10" fontId="31" fillId="0" borderId="10" xfId="7" applyNumberFormat="1" applyFont="1" applyFill="1" applyBorder="1" applyAlignment="1" applyProtection="1">
      <alignment horizontal="center" vertical="center"/>
      <protection hidden="1"/>
    </xf>
    <xf numFmtId="10" fontId="31" fillId="0" borderId="4" xfId="7" applyNumberFormat="1" applyFont="1" applyFill="1" applyBorder="1" applyAlignment="1" applyProtection="1">
      <alignment horizontal="center" vertical="center"/>
      <protection hidden="1"/>
    </xf>
    <xf numFmtId="0" fontId="27" fillId="0" borderId="5" xfId="0" applyFont="1" applyBorder="1" applyAlignment="1" applyProtection="1">
      <alignment horizontal="center"/>
      <protection hidden="1"/>
    </xf>
    <xf numFmtId="0" fontId="29" fillId="0" borderId="29" xfId="0" applyFont="1" applyFill="1" applyBorder="1" applyAlignment="1" applyProtection="1">
      <alignment horizontal="center" vertical="center" wrapText="1"/>
      <protection hidden="1"/>
    </xf>
    <xf numFmtId="0" fontId="29" fillId="0" borderId="30" xfId="0" applyFont="1" applyFill="1" applyBorder="1" applyAlignment="1" applyProtection="1">
      <alignment horizontal="center" vertical="center" wrapText="1"/>
      <protection hidden="1"/>
    </xf>
    <xf numFmtId="0" fontId="30" fillId="0" borderId="29" xfId="0" applyFont="1" applyFill="1" applyBorder="1" applyAlignment="1" applyProtection="1">
      <alignment horizontal="center"/>
      <protection hidden="1"/>
    </xf>
    <xf numFmtId="0" fontId="30" fillId="0" borderId="30" xfId="0" applyFont="1" applyFill="1" applyBorder="1" applyAlignment="1" applyProtection="1">
      <alignment horizontal="center"/>
      <protection hidden="1"/>
    </xf>
    <xf numFmtId="0" fontId="26" fillId="0" borderId="5" xfId="0" applyFont="1" applyFill="1" applyBorder="1" applyAlignment="1" applyProtection="1">
      <alignment horizontal="center"/>
      <protection hidden="1"/>
    </xf>
    <xf numFmtId="0" fontId="29" fillId="16" borderId="29" xfId="0" applyFont="1" applyFill="1" applyBorder="1" applyAlignment="1" applyProtection="1">
      <alignment horizontal="center"/>
      <protection hidden="1"/>
    </xf>
    <xf numFmtId="0" fontId="29" fillId="16" borderId="30" xfId="0" applyFont="1" applyFill="1" applyBorder="1" applyAlignment="1" applyProtection="1">
      <alignment horizontal="center"/>
      <protection hidden="1"/>
    </xf>
    <xf numFmtId="0" fontId="29" fillId="16" borderId="34" xfId="0" applyFont="1" applyFill="1" applyBorder="1" applyAlignment="1" applyProtection="1">
      <alignment horizontal="center"/>
      <protection hidden="1"/>
    </xf>
    <xf numFmtId="0" fontId="29" fillId="0" borderId="0" xfId="0" applyFont="1" applyFill="1" applyBorder="1" applyAlignment="1" applyProtection="1">
      <alignment horizontal="center"/>
      <protection locked="0"/>
    </xf>
    <xf numFmtId="0" fontId="31" fillId="0" borderId="20" xfId="0" applyFont="1" applyBorder="1" applyAlignment="1" applyProtection="1">
      <alignment horizontal="center" vertical="center"/>
      <protection hidden="1"/>
    </xf>
    <xf numFmtId="0" fontId="31" fillId="0" borderId="21" xfId="0" applyFont="1" applyBorder="1" applyAlignment="1" applyProtection="1">
      <alignment horizontal="center" vertical="center"/>
      <protection hidden="1"/>
    </xf>
    <xf numFmtId="0" fontId="31" fillId="0" borderId="7" xfId="0" applyFont="1" applyBorder="1" applyAlignment="1" applyProtection="1">
      <alignment horizontal="center" vertical="center"/>
      <protection hidden="1"/>
    </xf>
    <xf numFmtId="0" fontId="29" fillId="0" borderId="38" xfId="0" applyFont="1" applyFill="1" applyBorder="1" applyAlignment="1" applyProtection="1">
      <alignment horizontal="center" vertical="center" wrapText="1"/>
      <protection hidden="1"/>
    </xf>
    <xf numFmtId="0" fontId="29" fillId="0" borderId="28" xfId="0" applyFont="1" applyFill="1" applyBorder="1" applyAlignment="1" applyProtection="1">
      <alignment horizontal="center" vertical="center" wrapText="1"/>
      <protection hidden="1"/>
    </xf>
    <xf numFmtId="0" fontId="26" fillId="0" borderId="38" xfId="0" applyFont="1" applyFill="1" applyBorder="1" applyAlignment="1" applyProtection="1">
      <alignment horizontal="center"/>
      <protection hidden="1"/>
    </xf>
    <xf numFmtId="0" fontId="26" fillId="0" borderId="33" xfId="0" applyFont="1" applyFill="1" applyBorder="1" applyAlignment="1" applyProtection="1">
      <alignment horizontal="center"/>
      <protection hidden="1"/>
    </xf>
    <xf numFmtId="49" fontId="26" fillId="0" borderId="5" xfId="0" applyNumberFormat="1" applyFont="1" applyFill="1" applyBorder="1" applyAlignment="1" applyProtection="1">
      <alignment horizontal="center"/>
      <protection hidden="1"/>
    </xf>
    <xf numFmtId="0" fontId="26" fillId="0" borderId="5" xfId="0" applyNumberFormat="1" applyFont="1" applyFill="1" applyBorder="1" applyAlignment="1" applyProtection="1">
      <alignment horizontal="center"/>
      <protection hidden="1"/>
    </xf>
    <xf numFmtId="0" fontId="29" fillId="0" borderId="39" xfId="0" applyFont="1" applyFill="1" applyBorder="1" applyAlignment="1" applyProtection="1">
      <alignment horizontal="center" vertical="center" wrapText="1"/>
      <protection hidden="1"/>
    </xf>
    <xf numFmtId="0" fontId="29" fillId="0" borderId="41" xfId="0" applyFont="1" applyFill="1" applyBorder="1" applyAlignment="1" applyProtection="1">
      <alignment horizontal="center" vertical="center" wrapText="1"/>
      <protection hidden="1"/>
    </xf>
    <xf numFmtId="0" fontId="26" fillId="0" borderId="39" xfId="0" applyFont="1" applyFill="1" applyBorder="1" applyAlignment="1" applyProtection="1">
      <alignment horizontal="center"/>
      <protection hidden="1"/>
    </xf>
    <xf numFmtId="0" fontId="26" fillId="0" borderId="40" xfId="0" applyFont="1" applyFill="1" applyBorder="1" applyAlignment="1" applyProtection="1">
      <alignment horizontal="center"/>
      <protection hidden="1"/>
    </xf>
    <xf numFmtId="0" fontId="29" fillId="16" borderId="29" xfId="0" applyFont="1" applyFill="1" applyBorder="1" applyAlignment="1" applyProtection="1">
      <alignment horizontal="center" vertical="center" wrapText="1"/>
      <protection hidden="1"/>
    </xf>
    <xf numFmtId="0" fontId="29" fillId="16" borderId="30" xfId="0" applyFont="1" applyFill="1" applyBorder="1" applyAlignment="1" applyProtection="1">
      <alignment horizontal="center" vertical="center" wrapText="1"/>
      <protection hidden="1"/>
    </xf>
    <xf numFmtId="0" fontId="29" fillId="17" borderId="29" xfId="0" applyFont="1" applyFill="1" applyBorder="1" applyAlignment="1" applyProtection="1">
      <alignment horizontal="center" vertical="center" wrapText="1"/>
      <protection hidden="1"/>
    </xf>
    <xf numFmtId="0" fontId="29" fillId="17" borderId="34" xfId="0" applyFont="1" applyFill="1" applyBorder="1" applyAlignment="1" applyProtection="1">
      <alignment horizontal="center" vertical="center" wrapText="1"/>
      <protection hidden="1"/>
    </xf>
    <xf numFmtId="0" fontId="29" fillId="19" borderId="5" xfId="0" applyFont="1" applyFill="1" applyBorder="1" applyAlignment="1" applyProtection="1">
      <alignment horizontal="center" vertical="center" wrapText="1"/>
      <protection hidden="1"/>
    </xf>
    <xf numFmtId="0" fontId="29" fillId="12" borderId="5" xfId="0" applyFont="1" applyFill="1" applyBorder="1" applyAlignment="1" applyProtection="1">
      <alignment horizontal="center" vertical="center" wrapText="1"/>
      <protection hidden="1"/>
    </xf>
    <xf numFmtId="0" fontId="26" fillId="0" borderId="23" xfId="0" applyFont="1" applyFill="1" applyBorder="1" applyAlignment="1" applyProtection="1">
      <alignment horizontal="center" vertical="center" textRotation="90" wrapText="1"/>
      <protection hidden="1"/>
    </xf>
    <xf numFmtId="0" fontId="26" fillId="0" borderId="13" xfId="0" applyFont="1" applyBorder="1" applyProtection="1">
      <protection hidden="1"/>
    </xf>
    <xf numFmtId="0" fontId="26" fillId="0" borderId="15" xfId="0" applyFont="1" applyBorder="1" applyProtection="1">
      <protection hidden="1"/>
    </xf>
    <xf numFmtId="0" fontId="23" fillId="0" borderId="24" xfId="0" applyFont="1" applyFill="1" applyBorder="1" applyAlignment="1" applyProtection="1">
      <alignment horizontal="center" vertical="center" textRotation="90" wrapText="1"/>
      <protection hidden="1"/>
    </xf>
    <xf numFmtId="0" fontId="23" fillId="0" borderId="5" xfId="0" applyFont="1" applyBorder="1" applyProtection="1">
      <protection hidden="1"/>
    </xf>
    <xf numFmtId="0" fontId="23" fillId="0" borderId="16" xfId="0" applyFont="1" applyBorder="1" applyProtection="1">
      <protection hidden="1"/>
    </xf>
    <xf numFmtId="0" fontId="27" fillId="0" borderId="42" xfId="0" applyFont="1" applyFill="1" applyBorder="1" applyAlignment="1" applyProtection="1">
      <alignment horizontal="center" vertical="center"/>
      <protection hidden="1"/>
    </xf>
    <xf numFmtId="0" fontId="27" fillId="0" borderId="43" xfId="0" applyFont="1" applyFill="1" applyBorder="1" applyAlignment="1" applyProtection="1">
      <alignment horizontal="center" vertical="center"/>
      <protection hidden="1"/>
    </xf>
    <xf numFmtId="0" fontId="27" fillId="0" borderId="24" xfId="0" applyFont="1" applyFill="1" applyBorder="1" applyAlignment="1" applyProtection="1">
      <alignment horizontal="center" vertical="center" wrapText="1"/>
      <protection locked="0"/>
    </xf>
    <xf numFmtId="0" fontId="27" fillId="0" borderId="5" xfId="0" applyFont="1" applyBorder="1" applyAlignment="1" applyProtection="1">
      <alignment wrapText="1"/>
      <protection locked="0"/>
    </xf>
    <xf numFmtId="0" fontId="27" fillId="0" borderId="25" xfId="0" applyFont="1" applyFill="1" applyBorder="1" applyAlignment="1" applyProtection="1">
      <alignment horizontal="center" vertical="center" wrapText="1"/>
      <protection locked="0"/>
    </xf>
    <xf numFmtId="0" fontId="27" fillId="0" borderId="14" xfId="0" applyFont="1" applyBorder="1" applyAlignment="1" applyProtection="1">
      <alignment wrapText="1"/>
      <protection locked="0"/>
    </xf>
    <xf numFmtId="0" fontId="26" fillId="0" borderId="35" xfId="0" applyFont="1" applyFill="1" applyBorder="1" applyAlignment="1" applyProtection="1">
      <alignment horizontal="center" vertical="center" textRotation="90"/>
      <protection hidden="1"/>
    </xf>
    <xf numFmtId="0" fontId="26" fillId="0" borderId="36" xfId="0" applyFont="1" applyBorder="1" applyAlignment="1" applyProtection="1">
      <alignment horizontal="center" vertical="center" textRotation="90"/>
      <protection hidden="1"/>
    </xf>
    <xf numFmtId="0" fontId="26" fillId="0" borderId="44" xfId="0" applyFont="1" applyBorder="1" applyAlignment="1" applyProtection="1">
      <alignment horizontal="center" vertical="center" textRotation="90"/>
      <protection hidden="1"/>
    </xf>
    <xf numFmtId="0" fontId="23" fillId="0" borderId="31" xfId="0" applyFont="1" applyBorder="1" applyAlignment="1" applyProtection="1">
      <alignment horizontal="center" vertical="center" textRotation="90"/>
      <protection hidden="1"/>
    </xf>
    <xf numFmtId="0" fontId="23" fillId="0" borderId="37" xfId="0" applyFont="1" applyBorder="1" applyAlignment="1" applyProtection="1">
      <alignment horizontal="center" vertical="center" textRotation="90"/>
      <protection hidden="1"/>
    </xf>
    <xf numFmtId="0" fontId="23" fillId="0" borderId="32" xfId="0" applyFont="1" applyBorder="1" applyAlignment="1" applyProtection="1">
      <alignment horizontal="center" vertical="center" textRotation="90"/>
      <protection hidden="1"/>
    </xf>
    <xf numFmtId="0" fontId="27" fillId="0" borderId="29" xfId="0" applyFont="1" applyFill="1" applyBorder="1" applyAlignment="1" applyProtection="1">
      <alignment horizontal="center" vertical="center"/>
      <protection hidden="1"/>
    </xf>
    <xf numFmtId="0" fontId="27" fillId="0" borderId="34" xfId="0" applyFont="1" applyFill="1" applyBorder="1" applyAlignment="1" applyProtection="1">
      <alignment horizontal="center" vertical="center"/>
      <protection hidden="1"/>
    </xf>
    <xf numFmtId="0" fontId="27" fillId="0" borderId="5" xfId="0" applyFont="1" applyFill="1" applyBorder="1" applyAlignment="1" applyProtection="1">
      <alignment horizontal="center" vertical="center" wrapText="1"/>
      <protection locked="0"/>
    </xf>
    <xf numFmtId="0" fontId="27" fillId="0" borderId="16" xfId="0" applyFont="1" applyBorder="1" applyAlignment="1" applyProtection="1">
      <alignment wrapText="1"/>
      <protection locked="0"/>
    </xf>
    <xf numFmtId="0" fontId="27" fillId="14" borderId="5" xfId="0" applyFont="1" applyFill="1" applyBorder="1" applyAlignment="1" applyProtection="1">
      <alignment horizontal="center" vertical="center"/>
      <protection hidden="1"/>
    </xf>
    <xf numFmtId="0" fontId="27" fillId="0" borderId="16" xfId="0" applyFont="1" applyFill="1" applyBorder="1" applyAlignment="1" applyProtection="1">
      <alignment wrapText="1"/>
      <protection locked="0"/>
    </xf>
    <xf numFmtId="0" fontId="27" fillId="14" borderId="5" xfId="0" applyFont="1" applyFill="1" applyBorder="1" applyProtection="1">
      <protection hidden="1"/>
    </xf>
    <xf numFmtId="0" fontId="27" fillId="0" borderId="14" xfId="0" applyFont="1" applyFill="1" applyBorder="1" applyAlignment="1" applyProtection="1">
      <alignment horizontal="center" vertical="center" wrapText="1"/>
      <protection locked="0"/>
    </xf>
    <xf numFmtId="0" fontId="27" fillId="0" borderId="17" xfId="0" applyFont="1" applyFill="1" applyBorder="1" applyAlignment="1" applyProtection="1">
      <alignment wrapText="1"/>
      <protection locked="0"/>
    </xf>
    <xf numFmtId="0" fontId="23" fillId="0" borderId="5" xfId="0" applyFont="1" applyFill="1" applyBorder="1" applyAlignment="1" applyProtection="1">
      <alignment horizontal="center" vertical="center" textRotation="90" wrapText="1"/>
      <protection hidden="1"/>
    </xf>
    <xf numFmtId="0" fontId="27" fillId="0" borderId="17" xfId="0" applyFont="1" applyBorder="1" applyAlignment="1" applyProtection="1">
      <alignment wrapText="1"/>
      <protection locked="0"/>
    </xf>
    <xf numFmtId="0" fontId="27" fillId="0" borderId="31" xfId="0" applyFont="1" applyBorder="1" applyAlignment="1" applyProtection="1">
      <alignment wrapText="1"/>
      <protection locked="0"/>
    </xf>
    <xf numFmtId="0" fontId="27" fillId="0" borderId="32" xfId="0" applyFont="1" applyBorder="1" applyAlignment="1" applyProtection="1">
      <alignment wrapText="1"/>
      <protection locked="0"/>
    </xf>
    <xf numFmtId="0" fontId="27" fillId="0" borderId="29" xfId="0" applyFont="1" applyFill="1" applyBorder="1" applyAlignment="1" applyProtection="1">
      <alignment horizontal="center" vertical="center" wrapText="1"/>
      <protection hidden="1"/>
    </xf>
    <xf numFmtId="0" fontId="27" fillId="0" borderId="34" xfId="0" applyFont="1" applyBorder="1" applyAlignment="1" applyProtection="1">
      <alignment horizontal="center" vertical="center"/>
      <protection hidden="1"/>
    </xf>
    <xf numFmtId="0" fontId="27" fillId="0" borderId="34" xfId="0" applyFont="1" applyFill="1" applyBorder="1" applyAlignment="1" applyProtection="1">
      <alignment horizontal="center" vertical="center" wrapText="1"/>
      <protection hidden="1"/>
    </xf>
    <xf numFmtId="0" fontId="27" fillId="14" borderId="29" xfId="0" applyFont="1" applyFill="1" applyBorder="1" applyAlignment="1" applyProtection="1">
      <alignment horizontal="left" vertical="center"/>
      <protection hidden="1"/>
    </xf>
    <xf numFmtId="0" fontId="27" fillId="14" borderId="34" xfId="0" applyFont="1" applyFill="1" applyBorder="1" applyAlignment="1" applyProtection="1">
      <alignment horizontal="left" vertical="center"/>
      <protection hidden="1"/>
    </xf>
    <xf numFmtId="0" fontId="27" fillId="13" borderId="5" xfId="0" applyFont="1" applyFill="1" applyBorder="1" applyAlignment="1" applyProtection="1">
      <alignment horizontal="center" vertical="center"/>
      <protection hidden="1"/>
    </xf>
    <xf numFmtId="0" fontId="27" fillId="13" borderId="5" xfId="0" applyFont="1" applyFill="1" applyBorder="1" applyAlignment="1" applyProtection="1">
      <alignment horizontal="center" vertical="center" wrapText="1"/>
      <protection locked="0"/>
    </xf>
    <xf numFmtId="0" fontId="27" fillId="13" borderId="16" xfId="0" applyFont="1" applyFill="1" applyBorder="1" applyAlignment="1" applyProtection="1">
      <alignment wrapText="1"/>
      <protection locked="0"/>
    </xf>
    <xf numFmtId="0" fontId="27" fillId="14" borderId="29" xfId="0" applyFont="1" applyFill="1" applyBorder="1" applyAlignment="1" applyProtection="1">
      <alignment horizontal="center" vertical="center"/>
      <protection hidden="1"/>
    </xf>
    <xf numFmtId="0" fontId="27" fillId="14" borderId="34" xfId="0" applyFont="1" applyFill="1" applyBorder="1" applyAlignment="1" applyProtection="1">
      <alignment horizontal="center" vertical="center"/>
      <protection hidden="1"/>
    </xf>
    <xf numFmtId="0" fontId="27" fillId="0" borderId="14" xfId="0" applyFont="1" applyFill="1" applyBorder="1" applyAlignment="1" applyProtection="1">
      <alignment wrapText="1"/>
      <protection locked="0"/>
    </xf>
    <xf numFmtId="0" fontId="27" fillId="0" borderId="29" xfId="0" applyFont="1" applyFill="1" applyBorder="1" applyAlignment="1" applyProtection="1">
      <alignment horizontal="center" vertical="center"/>
      <protection locked="0"/>
    </xf>
    <xf numFmtId="0" fontId="27" fillId="0" borderId="34" xfId="0" applyFont="1" applyFill="1" applyBorder="1" applyAlignment="1" applyProtection="1">
      <alignment horizontal="center" vertical="center"/>
      <protection locked="0"/>
    </xf>
    <xf numFmtId="0" fontId="27" fillId="14" borderId="5" xfId="0" applyFont="1" applyFill="1" applyBorder="1" applyAlignment="1" applyProtection="1">
      <alignment horizontal="center" vertical="center"/>
      <protection locked="0"/>
    </xf>
    <xf numFmtId="0" fontId="27" fillId="14" borderId="29" xfId="0" applyFont="1" applyFill="1" applyBorder="1" applyAlignment="1" applyProtection="1">
      <alignment horizontal="center" vertical="center"/>
      <protection locked="0"/>
    </xf>
    <xf numFmtId="0" fontId="27" fillId="14" borderId="34" xfId="0" applyFont="1" applyFill="1" applyBorder="1" applyAlignment="1" applyProtection="1">
      <alignment horizontal="center" vertical="center"/>
      <protection locked="0"/>
    </xf>
    <xf numFmtId="0" fontId="27" fillId="0" borderId="5" xfId="0" applyFont="1" applyFill="1" applyBorder="1" applyAlignment="1" applyProtection="1">
      <alignment wrapText="1"/>
      <protection locked="0"/>
    </xf>
    <xf numFmtId="0" fontId="27" fillId="0" borderId="38" xfId="0" applyFont="1" applyFill="1" applyBorder="1" applyAlignment="1" applyProtection="1">
      <alignment horizontal="center" vertical="center"/>
      <protection hidden="1"/>
    </xf>
    <xf numFmtId="0" fontId="27" fillId="0" borderId="29"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protection hidden="1"/>
    </xf>
    <xf numFmtId="0" fontId="27" fillId="13" borderId="29" xfId="0" applyFont="1" applyFill="1" applyBorder="1" applyAlignment="1" applyProtection="1">
      <alignment horizontal="center" vertical="center"/>
      <protection hidden="1"/>
    </xf>
    <xf numFmtId="0" fontId="27" fillId="13" borderId="34" xfId="0" applyFont="1" applyFill="1" applyBorder="1" applyAlignment="1" applyProtection="1">
      <alignment horizontal="center" vertical="center"/>
      <protection hidden="1"/>
    </xf>
    <xf numFmtId="0" fontId="27" fillId="15" borderId="29" xfId="0" applyFont="1" applyFill="1" applyBorder="1" applyAlignment="1" applyProtection="1">
      <alignment horizontal="center" vertical="center"/>
      <protection hidden="1"/>
    </xf>
    <xf numFmtId="0" fontId="27" fillId="15" borderId="34" xfId="0" applyFont="1" applyFill="1" applyBorder="1" applyAlignment="1" applyProtection="1">
      <alignment horizontal="center" vertical="center"/>
      <protection hidden="1"/>
    </xf>
    <xf numFmtId="0" fontId="27" fillId="0" borderId="33" xfId="0" applyFont="1" applyFill="1" applyBorder="1" applyAlignment="1" applyProtection="1">
      <alignment horizontal="center" vertical="center"/>
      <protection hidden="1"/>
    </xf>
    <xf numFmtId="0" fontId="23" fillId="0" borderId="31" xfId="0" applyFont="1" applyFill="1" applyBorder="1" applyAlignment="1" applyProtection="1">
      <alignment horizontal="center" vertical="center" textRotation="90" wrapText="1"/>
      <protection hidden="1"/>
    </xf>
    <xf numFmtId="0" fontId="23" fillId="0" borderId="37" xfId="0" applyFont="1" applyBorder="1" applyAlignment="1" applyProtection="1">
      <protection hidden="1"/>
    </xf>
    <xf numFmtId="0" fontId="23" fillId="0" borderId="32" xfId="0" applyFont="1" applyBorder="1" applyAlignment="1" applyProtection="1">
      <protection hidden="1"/>
    </xf>
    <xf numFmtId="0" fontId="27" fillId="0" borderId="5" xfId="0" applyFont="1" applyFill="1" applyBorder="1" applyAlignment="1" applyProtection="1">
      <alignment horizontal="center" vertical="center"/>
      <protection hidden="1"/>
    </xf>
    <xf numFmtId="49" fontId="27" fillId="14" borderId="29" xfId="0" applyNumberFormat="1" applyFont="1" applyFill="1" applyBorder="1" applyAlignment="1" applyProtection="1">
      <alignment horizontal="center" vertical="center"/>
      <protection locked="0"/>
    </xf>
    <xf numFmtId="49" fontId="27" fillId="14" borderId="34" xfId="0" applyNumberFormat="1" applyFont="1" applyFill="1" applyBorder="1" applyAlignment="1" applyProtection="1">
      <alignment horizontal="center" vertical="center"/>
      <protection locked="0"/>
    </xf>
    <xf numFmtId="0" fontId="73" fillId="18" borderId="0" xfId="0" applyFont="1" applyFill="1" applyBorder="1" applyAlignment="1" applyProtection="1">
      <alignment horizontal="left"/>
      <protection hidden="1"/>
    </xf>
    <xf numFmtId="0" fontId="27" fillId="0" borderId="28" xfId="0" applyFont="1" applyBorder="1" applyAlignment="1" applyProtection="1">
      <alignment horizontal="center"/>
      <protection hidden="1"/>
    </xf>
    <xf numFmtId="0" fontId="55" fillId="18" borderId="5" xfId="0" applyFont="1" applyFill="1" applyBorder="1" applyAlignment="1" applyProtection="1">
      <alignment horizontal="left" vertical="center" wrapText="1"/>
      <protection hidden="1"/>
    </xf>
    <xf numFmtId="0" fontId="55" fillId="18" borderId="31" xfId="0" applyFont="1" applyFill="1" applyBorder="1" applyAlignment="1" applyProtection="1">
      <alignment horizontal="center" vertical="center" wrapText="1"/>
      <protection hidden="1"/>
    </xf>
    <xf numFmtId="0" fontId="56" fillId="18" borderId="31" xfId="0" applyFont="1" applyFill="1" applyBorder="1" applyAlignment="1" applyProtection="1">
      <alignment horizontal="center" vertical="center" wrapText="1"/>
      <protection hidden="1"/>
    </xf>
    <xf numFmtId="0" fontId="26" fillId="0" borderId="35" xfId="0" applyFont="1" applyBorder="1" applyAlignment="1" applyProtection="1">
      <alignment horizontal="center" vertical="center" textRotation="90" wrapText="1"/>
      <protection hidden="1"/>
    </xf>
    <xf numFmtId="0" fontId="26" fillId="0" borderId="36" xfId="0" applyFont="1" applyBorder="1" applyAlignment="1" applyProtection="1">
      <alignment horizontal="center" vertical="center" textRotation="90" wrapText="1"/>
      <protection hidden="1"/>
    </xf>
    <xf numFmtId="0" fontId="26" fillId="0" borderId="36" xfId="0" applyFont="1" applyBorder="1" applyAlignment="1" applyProtection="1">
      <protection hidden="1"/>
    </xf>
    <xf numFmtId="0" fontId="26" fillId="0" borderId="44" xfId="0" applyFont="1" applyBorder="1" applyAlignment="1" applyProtection="1">
      <protection hidden="1"/>
    </xf>
    <xf numFmtId="0" fontId="23" fillId="0" borderId="45" xfId="0" applyFont="1" applyBorder="1" applyAlignment="1" applyProtection="1">
      <alignment horizontal="center" vertical="center" textRotation="90" wrapText="1"/>
      <protection hidden="1"/>
    </xf>
    <xf numFmtId="0" fontId="23" fillId="0" borderId="37" xfId="0" applyFont="1" applyBorder="1" applyAlignment="1" applyProtection="1">
      <alignment horizontal="center" vertical="center" textRotation="90" wrapText="1"/>
      <protection hidden="1"/>
    </xf>
    <xf numFmtId="0" fontId="23" fillId="0" borderId="32" xfId="0" applyFont="1" applyBorder="1" applyAlignment="1" applyProtection="1">
      <alignment horizontal="center" vertical="center" textRotation="90" wrapText="1"/>
      <protection hidden="1"/>
    </xf>
    <xf numFmtId="49" fontId="27" fillId="0" borderId="42" xfId="0" applyNumberFormat="1" applyFont="1" applyFill="1" applyBorder="1" applyAlignment="1" applyProtection="1">
      <alignment horizontal="center" vertical="center"/>
      <protection hidden="1"/>
    </xf>
    <xf numFmtId="49" fontId="27" fillId="0" borderId="43" xfId="0" applyNumberFormat="1" applyFont="1" applyFill="1" applyBorder="1" applyAlignment="1" applyProtection="1">
      <alignment horizontal="center" vertical="center"/>
      <protection hidden="1"/>
    </xf>
    <xf numFmtId="49" fontId="27" fillId="0" borderId="24" xfId="0" applyNumberFormat="1" applyFont="1" applyFill="1" applyBorder="1" applyAlignment="1" applyProtection="1">
      <alignment horizontal="center" vertical="center"/>
      <protection hidden="1"/>
    </xf>
    <xf numFmtId="49" fontId="27" fillId="0" borderId="29" xfId="0" applyNumberFormat="1" applyFont="1" applyFill="1" applyBorder="1" applyAlignment="1" applyProtection="1">
      <alignment horizontal="center" vertical="center"/>
      <protection hidden="1"/>
    </xf>
    <xf numFmtId="49" fontId="27" fillId="0" borderId="34" xfId="0" applyNumberFormat="1" applyFont="1" applyFill="1" applyBorder="1" applyAlignment="1" applyProtection="1">
      <alignment horizontal="center" vertical="center"/>
      <protection hidden="1"/>
    </xf>
    <xf numFmtId="49" fontId="27" fillId="0" borderId="5" xfId="0" applyNumberFormat="1" applyFont="1" applyFill="1" applyBorder="1" applyAlignment="1" applyProtection="1">
      <alignment horizontal="center" vertical="center"/>
      <protection hidden="1"/>
    </xf>
    <xf numFmtId="0" fontId="15" fillId="0" borderId="0" xfId="0" applyFont="1" applyAlignment="1" applyProtection="1">
      <alignment horizontal="left"/>
      <protection hidden="1"/>
    </xf>
    <xf numFmtId="0" fontId="5" fillId="2" borderId="5" xfId="0" applyFont="1" applyFill="1" applyBorder="1" applyAlignment="1" applyProtection="1">
      <alignment horizontal="center" vertical="center" wrapText="1"/>
      <protection hidden="1"/>
    </xf>
    <xf numFmtId="0" fontId="16" fillId="0" borderId="5" xfId="0" applyFont="1" applyBorder="1" applyAlignment="1" applyProtection="1">
      <alignment horizontal="left" vertical="center" wrapText="1"/>
      <protection hidden="1"/>
    </xf>
    <xf numFmtId="0" fontId="7" fillId="0" borderId="5" xfId="0" applyFont="1" applyBorder="1" applyAlignment="1" applyProtection="1">
      <alignment horizontal="center" vertical="center" wrapText="1"/>
      <protection hidden="1"/>
    </xf>
    <xf numFmtId="0" fontId="3" fillId="0" borderId="6" xfId="0" applyFont="1" applyBorder="1" applyAlignment="1" applyProtection="1">
      <alignment horizontal="justify" vertical="center" wrapText="1"/>
      <protection hidden="1"/>
    </xf>
    <xf numFmtId="0" fontId="3" fillId="0" borderId="8" xfId="0" applyFont="1" applyBorder="1" applyAlignment="1" applyProtection="1">
      <alignment horizontal="justify" vertical="center" wrapText="1"/>
      <protection hidden="1"/>
    </xf>
    <xf numFmtId="0" fontId="3" fillId="0" borderId="3" xfId="0" applyFont="1" applyBorder="1" applyAlignment="1" applyProtection="1">
      <alignment horizontal="justify" vertical="center" wrapText="1"/>
      <protection hidden="1"/>
    </xf>
    <xf numFmtId="0" fontId="9" fillId="0" borderId="6"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hidden="1"/>
    </xf>
    <xf numFmtId="0" fontId="4" fillId="3" borderId="6" xfId="0" applyFont="1" applyFill="1" applyBorder="1" applyAlignment="1" applyProtection="1">
      <alignment horizontal="center" vertical="center" textRotation="90" wrapText="1"/>
      <protection hidden="1"/>
    </xf>
    <xf numFmtId="0" fontId="4" fillId="3" borderId="8" xfId="0" applyFont="1" applyFill="1" applyBorder="1" applyAlignment="1" applyProtection="1">
      <alignment horizontal="center" vertical="center" textRotation="90" wrapText="1"/>
      <protection hidden="1"/>
    </xf>
    <xf numFmtId="0" fontId="4" fillId="3" borderId="3" xfId="0" applyFont="1" applyFill="1" applyBorder="1" applyAlignment="1" applyProtection="1">
      <alignment horizontal="center" vertical="center" textRotation="90" wrapText="1"/>
      <protection hidden="1"/>
    </xf>
    <xf numFmtId="0" fontId="4" fillId="3" borderId="11"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12" fillId="10" borderId="11" xfId="0" applyFont="1" applyFill="1" applyBorder="1" applyAlignment="1" applyProtection="1">
      <alignment horizontal="center" vertical="center" wrapText="1"/>
      <protection hidden="1"/>
    </xf>
    <xf numFmtId="0" fontId="12" fillId="10" borderId="12" xfId="0" applyFont="1" applyFill="1" applyBorder="1" applyAlignment="1" applyProtection="1">
      <alignment horizontal="center" vertical="center" wrapText="1"/>
      <protection hidden="1"/>
    </xf>
    <xf numFmtId="0" fontId="12" fillId="10" borderId="2" xfId="0" applyFont="1" applyFill="1" applyBorder="1" applyAlignment="1" applyProtection="1">
      <alignment horizontal="center" vertical="center" wrapText="1"/>
      <protection hidden="1"/>
    </xf>
    <xf numFmtId="0" fontId="58" fillId="21" borderId="10" xfId="0" applyFont="1" applyFill="1" applyBorder="1" applyAlignment="1" applyProtection="1">
      <alignment horizontal="center" vertical="center"/>
      <protection hidden="1"/>
    </xf>
    <xf numFmtId="0" fontId="58" fillId="18" borderId="10" xfId="0" applyFont="1" applyFill="1" applyBorder="1" applyAlignment="1" applyProtection="1">
      <alignment horizontal="center" vertical="center"/>
      <protection hidden="1"/>
    </xf>
    <xf numFmtId="0" fontId="70" fillId="18" borderId="11" xfId="0" applyFont="1" applyFill="1" applyBorder="1" applyAlignment="1" applyProtection="1">
      <alignment horizontal="center" vertical="center" wrapText="1"/>
      <protection hidden="1"/>
    </xf>
    <xf numFmtId="0" fontId="70" fillId="18" borderId="12" xfId="0" applyFont="1" applyFill="1" applyBorder="1" applyAlignment="1" applyProtection="1">
      <alignment horizontal="center" vertical="center" wrapText="1"/>
      <protection hidden="1"/>
    </xf>
    <xf numFmtId="0" fontId="70" fillId="18" borderId="2" xfId="0" applyFont="1" applyFill="1" applyBorder="1" applyAlignment="1" applyProtection="1">
      <alignment horizontal="center" vertical="center" wrapText="1"/>
      <protection hidden="1"/>
    </xf>
    <xf numFmtId="0" fontId="68" fillId="21" borderId="11" xfId="0" applyFont="1" applyFill="1" applyBorder="1" applyAlignment="1" applyProtection="1">
      <alignment horizontal="center" vertical="center" shrinkToFit="1"/>
      <protection hidden="1"/>
    </xf>
    <xf numFmtId="0" fontId="68" fillId="21" borderId="2" xfId="0" applyFont="1" applyFill="1" applyBorder="1" applyAlignment="1" applyProtection="1">
      <alignment horizontal="center" vertical="center" shrinkToFit="1"/>
      <protection hidden="1"/>
    </xf>
    <xf numFmtId="0" fontId="44" fillId="12" borderId="27" xfId="0" applyFont="1" applyFill="1" applyBorder="1" applyAlignment="1" applyProtection="1">
      <alignment horizontal="center"/>
      <protection hidden="1"/>
    </xf>
    <xf numFmtId="0" fontId="44" fillId="12" borderId="10" xfId="0" applyFont="1" applyFill="1" applyBorder="1" applyAlignment="1" applyProtection="1">
      <alignment horizontal="center"/>
      <protection hidden="1"/>
    </xf>
    <xf numFmtId="0" fontId="68" fillId="18" borderId="11" xfId="0" applyFont="1" applyFill="1" applyBorder="1" applyAlignment="1" applyProtection="1">
      <alignment horizontal="center" vertical="center"/>
      <protection hidden="1"/>
    </xf>
    <xf numFmtId="0" fontId="68" fillId="18" borderId="12" xfId="0" applyFont="1" applyFill="1" applyBorder="1" applyAlignment="1" applyProtection="1">
      <alignment horizontal="center" vertical="center"/>
      <protection hidden="1"/>
    </xf>
    <xf numFmtId="0" fontId="7" fillId="9" borderId="11" xfId="0" applyFont="1" applyFill="1" applyBorder="1" applyAlignment="1" applyProtection="1">
      <alignment horizontal="center" vertical="center" wrapText="1"/>
      <protection hidden="1"/>
    </xf>
    <xf numFmtId="0" fontId="7" fillId="9" borderId="2" xfId="0" applyFont="1" applyFill="1" applyBorder="1" applyAlignment="1" applyProtection="1">
      <alignment horizontal="center" vertical="center" wrapText="1"/>
      <protection hidden="1"/>
    </xf>
    <xf numFmtId="0" fontId="1" fillId="5" borderId="18" xfId="0" applyFont="1" applyFill="1" applyBorder="1" applyAlignment="1" applyProtection="1">
      <alignment horizontal="center" vertical="center"/>
      <protection hidden="1"/>
    </xf>
    <xf numFmtId="0" fontId="1" fillId="5" borderId="19" xfId="0" applyFont="1" applyFill="1" applyBorder="1" applyAlignment="1" applyProtection="1">
      <alignment horizontal="center" vertical="center"/>
      <protection hidden="1"/>
    </xf>
    <xf numFmtId="0" fontId="4" fillId="4" borderId="18" xfId="0" applyFont="1" applyFill="1" applyBorder="1" applyAlignment="1" applyProtection="1">
      <alignment horizontal="center" vertical="center" wrapText="1"/>
      <protection hidden="1"/>
    </xf>
    <xf numFmtId="0" fontId="4" fillId="4" borderId="19" xfId="0" applyFont="1" applyFill="1" applyBorder="1" applyAlignment="1" applyProtection="1">
      <alignment horizontal="center" vertical="center" wrapText="1"/>
      <protection hidden="1"/>
    </xf>
    <xf numFmtId="0" fontId="4" fillId="8" borderId="18" xfId="0" applyFont="1" applyFill="1" applyBorder="1" applyAlignment="1" applyProtection="1">
      <alignment horizontal="center" vertical="center" wrapText="1"/>
      <protection hidden="1"/>
    </xf>
    <xf numFmtId="0" fontId="4" fillId="8" borderId="19" xfId="0" applyFont="1" applyFill="1" applyBorder="1" applyAlignment="1" applyProtection="1">
      <alignment horizontal="center" vertical="center" wrapText="1"/>
      <protection hidden="1"/>
    </xf>
    <xf numFmtId="0" fontId="9" fillId="0" borderId="18" xfId="0" applyFont="1" applyBorder="1" applyAlignment="1" applyProtection="1">
      <alignment horizontal="center" vertical="center"/>
      <protection hidden="1"/>
    </xf>
    <xf numFmtId="0" fontId="9" fillId="0" borderId="19" xfId="0" applyFont="1" applyBorder="1" applyAlignment="1" applyProtection="1">
      <alignment horizontal="center" vertical="center"/>
      <protection hidden="1"/>
    </xf>
    <xf numFmtId="0" fontId="9" fillId="0" borderId="18" xfId="0" applyFont="1" applyBorder="1" applyAlignment="1" applyProtection="1">
      <alignment horizontal="center" vertical="center" wrapText="1"/>
      <protection hidden="1"/>
    </xf>
    <xf numFmtId="0" fontId="9" fillId="0" borderId="19" xfId="0" applyFont="1" applyBorder="1" applyAlignment="1" applyProtection="1">
      <alignment horizontal="center" vertical="center" wrapText="1"/>
      <protection hidden="1"/>
    </xf>
    <xf numFmtId="0" fontId="71" fillId="18" borderId="12" xfId="0" applyFont="1" applyFill="1" applyBorder="1" applyAlignment="1" applyProtection="1">
      <alignment horizontal="center" vertical="center" wrapText="1"/>
      <protection hidden="1"/>
    </xf>
    <xf numFmtId="0" fontId="71" fillId="18" borderId="2" xfId="0" applyFont="1" applyFill="1" applyBorder="1" applyAlignment="1" applyProtection="1">
      <alignment horizontal="center" vertical="center" wrapText="1"/>
      <protection hidden="1"/>
    </xf>
    <xf numFmtId="0" fontId="45" fillId="0" borderId="10" xfId="0" applyFont="1" applyFill="1" applyBorder="1" applyAlignment="1" applyProtection="1">
      <alignment horizontal="center"/>
      <protection hidden="1"/>
    </xf>
    <xf numFmtId="0" fontId="45" fillId="0" borderId="4" xfId="0" applyFont="1" applyFill="1" applyBorder="1" applyAlignment="1" applyProtection="1">
      <alignment horizontal="center"/>
      <protection hidden="1"/>
    </xf>
    <xf numFmtId="0" fontId="68" fillId="18" borderId="11" xfId="0" applyFont="1" applyFill="1" applyBorder="1" applyAlignment="1" applyProtection="1">
      <alignment horizontal="center" vertical="center" wrapText="1"/>
      <protection hidden="1"/>
    </xf>
    <xf numFmtId="0" fontId="68" fillId="18" borderId="12" xfId="0" applyFont="1" applyFill="1" applyBorder="1" applyAlignment="1" applyProtection="1">
      <alignment horizontal="center" vertical="center" wrapText="1"/>
      <protection hidden="1"/>
    </xf>
    <xf numFmtId="0" fontId="68" fillId="18" borderId="2" xfId="0" applyFont="1" applyFill="1" applyBorder="1" applyAlignment="1" applyProtection="1">
      <alignment horizontal="center" vertical="center" wrapText="1"/>
      <protection hidden="1"/>
    </xf>
    <xf numFmtId="0" fontId="68" fillId="18" borderId="2" xfId="0" applyFont="1" applyFill="1" applyBorder="1" applyAlignment="1" applyProtection="1">
      <alignment horizontal="center" vertical="center"/>
      <protection hidden="1"/>
    </xf>
    <xf numFmtId="0" fontId="13" fillId="10" borderId="11" xfId="0" applyFont="1" applyFill="1" applyBorder="1" applyAlignment="1" applyProtection="1">
      <alignment horizontal="center" vertical="center" wrapText="1"/>
      <protection hidden="1"/>
    </xf>
    <xf numFmtId="0" fontId="13" fillId="10" borderId="12" xfId="0" applyFont="1" applyFill="1" applyBorder="1" applyAlignment="1" applyProtection="1">
      <alignment horizontal="center" vertical="center" wrapText="1"/>
      <protection hidden="1"/>
    </xf>
    <xf numFmtId="0" fontId="13" fillId="10" borderId="2" xfId="0" applyFont="1" applyFill="1" applyBorder="1" applyAlignment="1" applyProtection="1">
      <alignment horizontal="center" vertical="center" wrapText="1"/>
      <protection hidden="1"/>
    </xf>
  </cellXfs>
  <cellStyles count="10">
    <cellStyle name="Followed Hyperlink" xfId="6" builtinId="9" hidden="1"/>
    <cellStyle name="Followed Hyperlink" xfId="4" builtinId="9" hidden="1"/>
    <cellStyle name="Followed Hyperlink" xfId="2" builtinId="9" hidden="1"/>
    <cellStyle name="Followed Hyperlink" xfId="9" builtinId="9" hidden="1"/>
    <cellStyle name="Hyperlink" xfId="5" builtinId="8" hidden="1"/>
    <cellStyle name="Hyperlink" xfId="3" builtinId="8" hidden="1"/>
    <cellStyle name="Hyperlink" xfId="1" builtinId="8" hidden="1"/>
    <cellStyle name="Hyperlink" xfId="8" builtinId="8" hidden="1"/>
    <cellStyle name="Normal" xfId="0" builtinId="0"/>
    <cellStyle name="Percent" xfId="7" builtinId="5"/>
  </cellStyles>
  <dxfs count="32">
    <dxf>
      <font>
        <color auto="1"/>
      </font>
      <fill>
        <patternFill patternType="solid">
          <fgColor indexed="64"/>
          <bgColor rgb="FFFFFF00"/>
        </patternFill>
      </fill>
    </dxf>
    <dxf>
      <font>
        <color auto="1"/>
      </font>
      <fill>
        <patternFill patternType="solid">
          <fgColor indexed="64"/>
          <bgColor rgb="FFFF0000"/>
        </patternFill>
      </fill>
    </dxf>
    <dxf>
      <font>
        <color auto="1"/>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008000"/>
        </patternFill>
      </fill>
    </dxf>
    <dxf>
      <font>
        <color auto="1"/>
      </font>
      <fill>
        <patternFill patternType="solid">
          <fgColor indexed="64"/>
          <bgColor rgb="FFFF0000"/>
        </patternFill>
      </fill>
    </dxf>
    <dxf>
      <alignment horizontal="center" vertical="top" textRotation="0" wrapText="0" indent="0" justifyLastLine="0" shrinkToFit="0" readingOrder="0"/>
      <protection locked="0" hidden="0"/>
    </dxf>
    <dxf>
      <alignment horizontal="center" vertical="top" textRotation="0" wrapText="0" indent="0" justifyLastLine="0" shrinkToFit="0" readingOrder="0"/>
      <protection locked="0" hidden="0"/>
    </dxf>
    <dxf>
      <alignment horizontal="center" vertical="top" textRotation="0" wrapText="1" indent="0" justifyLastLine="0" shrinkToFit="0" readingOrder="0"/>
      <protection locked="1" hidden="1"/>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protection locked="1" hidden="1"/>
    </dxf>
    <dxf>
      <alignment horizontal="center" vertical="top" textRotation="0" wrapText="1" indent="0" justifyLastLine="0" shrinkToFit="0" readingOrder="0"/>
      <protection locked="1" hidden="1"/>
    </dxf>
    <dxf>
      <alignment horizontal="center" vertical="top" textRotation="0" wrapText="1" indent="0" justifyLastLine="0" shrinkToFit="0" readingOrder="0"/>
      <protection locked="1" hidden="1"/>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protection locked="1" hidden="1"/>
    </dxf>
    <dxf>
      <alignment horizontal="center" vertical="top" textRotation="0" wrapText="0" indent="0" justifyLastLine="0" shrinkToFit="0" readingOrder="0"/>
      <protection locked="1" hidden="1"/>
    </dxf>
    <dxf>
      <border outline="0">
        <left style="medium">
          <color auto="1"/>
        </left>
        <right style="medium">
          <color auto="1"/>
        </right>
        <top style="medium">
          <color auto="1"/>
        </top>
        <bottom style="medium">
          <color auto="1"/>
        </bottom>
      </border>
    </dxf>
    <dxf>
      <protection locked="0" hidden="0"/>
    </dxf>
    <dxf>
      <border outline="0">
        <bottom style="medium">
          <color auto="1"/>
        </bottom>
      </border>
    </dxf>
    <dxf>
      <font>
        <b/>
        <i val="0"/>
        <strike val="0"/>
        <condense val="0"/>
        <extend val="0"/>
        <outline val="0"/>
        <shadow val="0"/>
        <u val="none"/>
        <vertAlign val="baseline"/>
        <sz val="11"/>
        <color theme="0"/>
        <name val="Calibri"/>
        <scheme val="minor"/>
      </font>
      <fill>
        <patternFill patternType="solid">
          <fgColor indexed="64"/>
          <bgColor theme="4" tint="-0.49998474074526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auto="1"/>
        </left>
        <right/>
        <top/>
        <bottom/>
        <vertical/>
        <horizontal/>
      </border>
      <protection locked="1" hidden="1"/>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center" textRotation="0" wrapText="1" indent="0" justifyLastLine="0" shrinkToFit="0" readingOrder="0"/>
      <border diagonalUp="0" diagonalDown="0">
        <left/>
        <right style="medium">
          <color auto="1"/>
        </right>
        <top/>
        <bottom/>
        <vertical/>
        <horizontal/>
      </border>
      <protection locked="1" hidden="1"/>
    </dxf>
    <dxf>
      <border outline="0">
        <left style="medium">
          <color auto="1"/>
        </left>
        <right style="medium">
          <color auto="1"/>
        </right>
        <top style="medium">
          <color auto="1"/>
        </top>
        <bottom style="medium">
          <color auto="1"/>
        </bottom>
      </border>
    </dxf>
    <dxf>
      <protection locked="1" hidden="1"/>
    </dxf>
    <dxf>
      <font>
        <strike val="0"/>
        <outline val="0"/>
        <shadow val="0"/>
        <u val="none"/>
        <vertAlign val="baseline"/>
        <sz val="12"/>
        <color theme="0"/>
      </font>
      <fill>
        <patternFill patternType="solid">
          <fgColor indexed="64"/>
          <bgColor theme="4" tint="-0.499984740745262"/>
        </patternFill>
      </fill>
      <protection locked="1" hidden="1"/>
    </dxf>
    <dxf>
      <font>
        <b/>
        <i val="0"/>
        <strike val="0"/>
        <condense val="0"/>
        <extend val="0"/>
        <outline val="0"/>
        <shadow val="0"/>
        <u val="none"/>
        <vertAlign val="baseline"/>
        <sz val="14"/>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protection locked="0" hidden="0"/>
    </dxf>
    <dxf>
      <border outline="0">
        <left style="thin">
          <color auto="1"/>
        </left>
        <right style="thin">
          <color auto="1"/>
        </right>
        <top style="thin">
          <color auto="1"/>
        </top>
        <bottom style="thin">
          <color auto="1"/>
        </bottom>
      </border>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58</xdr:row>
          <xdr:rowOff>0</xdr:rowOff>
        </xdr:from>
        <xdr:to>
          <xdr:col>6</xdr:col>
          <xdr:colOff>2047875</xdr:colOff>
          <xdr:row>77</xdr:row>
          <xdr:rowOff>180975</xdr:rowOff>
        </xdr:to>
        <xdr:sp macro="" textlink="">
          <xdr:nvSpPr>
            <xdr:cNvPr id="2059" name="Object 11" hidden="1">
              <a:extLst>
                <a:ext uri="{63B3BB69-23CF-44E3-9099-C40C66FF867C}">
                  <a14:compatExt spid="_x0000_s2059"/>
                </a:ext>
              </a:extLst>
            </xdr:cNvPr>
            <xdr:cNvSpPr/>
          </xdr:nvSpPr>
          <xdr:spPr bwMode="auto">
            <a:xfrm>
              <a:off x="0" y="0"/>
              <a:ext cx="0" cy="0"/>
            </a:xfrm>
            <a:prstGeom prst="rect">
              <a:avLst/>
            </a:prstGeom>
            <a:solidFill>
              <a:srgbClr val="FFFFFF"/>
            </a:solidFill>
            <a:ln w="12700">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1371600</xdr:colOff>
      <xdr:row>2</xdr:row>
      <xdr:rowOff>213360</xdr:rowOff>
    </xdr:from>
    <xdr:to>
      <xdr:col>11</xdr:col>
      <xdr:colOff>1661160</xdr:colOff>
      <xdr:row>2</xdr:row>
      <xdr:rowOff>342900</xdr:rowOff>
    </xdr:to>
    <xdr:sp macro="" textlink="">
      <xdr:nvSpPr>
        <xdr:cNvPr id="6148" name="Right Arrow 1">
          <a:extLst>
            <a:ext uri="{FF2B5EF4-FFF2-40B4-BE49-F238E27FC236}">
              <a16:creationId xmlns:a16="http://schemas.microsoft.com/office/drawing/2014/main" id="{00000000-0008-0000-0800-000004180000}"/>
            </a:ext>
          </a:extLst>
        </xdr:cNvPr>
        <xdr:cNvSpPr>
          <a:spLocks noChangeArrowheads="1"/>
        </xdr:cNvSpPr>
      </xdr:nvSpPr>
      <xdr:spPr bwMode="auto">
        <a:xfrm>
          <a:off x="9537700" y="772160"/>
          <a:ext cx="289560" cy="129540"/>
        </a:xfrm>
        <a:prstGeom prst="rightArrow">
          <a:avLst>
            <a:gd name="adj1" fmla="val 50000"/>
            <a:gd name="adj2" fmla="val 50303"/>
          </a:avLst>
        </a:prstGeom>
        <a:solidFill>
          <a:srgbClr val="000000"/>
        </a:solidFill>
        <a:ln w="25400">
          <a:solidFill>
            <a:srgbClr val="000000"/>
          </a:solidFill>
          <a:miter lim="800000"/>
          <a:headEnd/>
          <a:tailEnd/>
        </a:ln>
      </xdr:spPr>
    </xdr:sp>
    <xdr:clientData/>
  </xdr:twoCellAnchor>
  <xdr:twoCellAnchor>
    <xdr:from>
      <xdr:col>11</xdr:col>
      <xdr:colOff>1386840</xdr:colOff>
      <xdr:row>3</xdr:row>
      <xdr:rowOff>160020</xdr:rowOff>
    </xdr:from>
    <xdr:to>
      <xdr:col>11</xdr:col>
      <xdr:colOff>1684020</xdr:colOff>
      <xdr:row>3</xdr:row>
      <xdr:rowOff>327660</xdr:rowOff>
    </xdr:to>
    <xdr:sp macro="" textlink="">
      <xdr:nvSpPr>
        <xdr:cNvPr id="6147" name="Right Arrow 2">
          <a:extLst>
            <a:ext uri="{FF2B5EF4-FFF2-40B4-BE49-F238E27FC236}">
              <a16:creationId xmlns:a16="http://schemas.microsoft.com/office/drawing/2014/main" id="{00000000-0008-0000-0800-000003180000}"/>
            </a:ext>
          </a:extLst>
        </xdr:cNvPr>
        <xdr:cNvSpPr>
          <a:spLocks noChangeArrowheads="1"/>
        </xdr:cNvSpPr>
      </xdr:nvSpPr>
      <xdr:spPr bwMode="auto">
        <a:xfrm>
          <a:off x="9552940" y="1239520"/>
          <a:ext cx="297180" cy="167640"/>
        </a:xfrm>
        <a:prstGeom prst="rightArrow">
          <a:avLst>
            <a:gd name="adj1" fmla="val 50000"/>
            <a:gd name="adj2" fmla="val 49617"/>
          </a:avLst>
        </a:prstGeom>
        <a:solidFill>
          <a:srgbClr val="000000"/>
        </a:solidFill>
        <a:ln w="25400">
          <a:solidFill>
            <a:srgbClr val="000000"/>
          </a:solidFill>
          <a:miter lim="800000"/>
          <a:headEnd/>
          <a:tailEnd/>
        </a:ln>
      </xdr:spPr>
    </xdr:sp>
    <xdr:clientData/>
  </xdr:twoCellAnchor>
  <xdr:twoCellAnchor>
    <xdr:from>
      <xdr:col>11</xdr:col>
      <xdr:colOff>822960</xdr:colOff>
      <xdr:row>4</xdr:row>
      <xdr:rowOff>182880</xdr:rowOff>
    </xdr:from>
    <xdr:to>
      <xdr:col>11</xdr:col>
      <xdr:colOff>944880</xdr:colOff>
      <xdr:row>4</xdr:row>
      <xdr:rowOff>335280</xdr:rowOff>
    </xdr:to>
    <xdr:sp macro="" textlink="">
      <xdr:nvSpPr>
        <xdr:cNvPr id="6146" name="Right Arrow 3">
          <a:extLst>
            <a:ext uri="{FF2B5EF4-FFF2-40B4-BE49-F238E27FC236}">
              <a16:creationId xmlns:a16="http://schemas.microsoft.com/office/drawing/2014/main" id="{00000000-0008-0000-0800-000002180000}"/>
            </a:ext>
          </a:extLst>
        </xdr:cNvPr>
        <xdr:cNvSpPr>
          <a:spLocks noChangeArrowheads="1"/>
        </xdr:cNvSpPr>
      </xdr:nvSpPr>
      <xdr:spPr bwMode="auto">
        <a:xfrm rot="5400000">
          <a:off x="8168640" y="1470660"/>
          <a:ext cx="152400" cy="121920"/>
        </a:xfrm>
        <a:prstGeom prst="rightArrow">
          <a:avLst>
            <a:gd name="adj1" fmla="val 50000"/>
            <a:gd name="adj2" fmla="val 50000"/>
          </a:avLst>
        </a:prstGeom>
        <a:solidFill>
          <a:srgbClr val="000000"/>
        </a:solidFill>
        <a:ln w="25400">
          <a:solidFill>
            <a:srgbClr val="000000"/>
          </a:solidFill>
          <a:miter lim="800000"/>
          <a:headEnd/>
          <a:tailEnd/>
        </a:ln>
      </xdr:spPr>
    </xdr:sp>
    <xdr:clientData/>
  </xdr:twoCellAnchor>
  <xdr:twoCellAnchor>
    <xdr:from>
      <xdr:col>13</xdr:col>
      <xdr:colOff>1135380</xdr:colOff>
      <xdr:row>4</xdr:row>
      <xdr:rowOff>167640</xdr:rowOff>
    </xdr:from>
    <xdr:to>
      <xdr:col>14</xdr:col>
      <xdr:colOff>45720</xdr:colOff>
      <xdr:row>4</xdr:row>
      <xdr:rowOff>320040</xdr:rowOff>
    </xdr:to>
    <xdr:sp macro="" textlink="">
      <xdr:nvSpPr>
        <xdr:cNvPr id="6" name="Right Arrow 3">
          <a:extLst>
            <a:ext uri="{FF2B5EF4-FFF2-40B4-BE49-F238E27FC236}">
              <a16:creationId xmlns:a16="http://schemas.microsoft.com/office/drawing/2014/main" id="{00000000-0008-0000-0800-000006000000}"/>
            </a:ext>
          </a:extLst>
        </xdr:cNvPr>
        <xdr:cNvSpPr>
          <a:spLocks noChangeArrowheads="1"/>
        </xdr:cNvSpPr>
      </xdr:nvSpPr>
      <xdr:spPr bwMode="auto">
        <a:xfrm rot="5400000">
          <a:off x="11361420" y="1455420"/>
          <a:ext cx="152400" cy="121920"/>
        </a:xfrm>
        <a:prstGeom prst="rightArrow">
          <a:avLst>
            <a:gd name="adj1" fmla="val 50000"/>
            <a:gd name="adj2" fmla="val 50000"/>
          </a:avLst>
        </a:prstGeom>
        <a:solidFill>
          <a:srgbClr val="000000"/>
        </a:solidFill>
        <a:ln w="2540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1276353</xdr:colOff>
      <xdr:row>2</xdr:row>
      <xdr:rowOff>298024</xdr:rowOff>
    </xdr:from>
    <xdr:to>
      <xdr:col>9</xdr:col>
      <xdr:colOff>1527813</xdr:colOff>
      <xdr:row>2</xdr:row>
      <xdr:rowOff>427564</xdr:rowOff>
    </xdr:to>
    <xdr:sp macro="" textlink="">
      <xdr:nvSpPr>
        <xdr:cNvPr id="6" name="Right Arrow 1">
          <a:extLst>
            <a:ext uri="{FF2B5EF4-FFF2-40B4-BE49-F238E27FC236}">
              <a16:creationId xmlns:a16="http://schemas.microsoft.com/office/drawing/2014/main" id="{00000000-0008-0000-0900-000006000000}"/>
            </a:ext>
          </a:extLst>
        </xdr:cNvPr>
        <xdr:cNvSpPr>
          <a:spLocks noChangeArrowheads="1"/>
        </xdr:cNvSpPr>
      </xdr:nvSpPr>
      <xdr:spPr bwMode="auto">
        <a:xfrm>
          <a:off x="12748686" y="1208191"/>
          <a:ext cx="251460" cy="129540"/>
        </a:xfrm>
        <a:prstGeom prst="rightArrow">
          <a:avLst>
            <a:gd name="adj1" fmla="val 50000"/>
            <a:gd name="adj2" fmla="val 50303"/>
          </a:avLst>
        </a:prstGeom>
        <a:solidFill>
          <a:srgbClr val="000000"/>
        </a:solidFill>
        <a:ln w="25400">
          <a:solidFill>
            <a:srgbClr val="000000"/>
          </a:solidFill>
          <a:miter lim="800000"/>
          <a:headEnd/>
          <a:tailEnd/>
        </a:ln>
      </xdr:spPr>
    </xdr:sp>
    <xdr:clientData/>
  </xdr:twoCellAnchor>
  <xdr:twoCellAnchor>
    <xdr:from>
      <xdr:col>9</xdr:col>
      <xdr:colOff>1291593</xdr:colOff>
      <xdr:row>3</xdr:row>
      <xdr:rowOff>276433</xdr:rowOff>
    </xdr:from>
    <xdr:to>
      <xdr:col>9</xdr:col>
      <xdr:colOff>1522098</xdr:colOff>
      <xdr:row>3</xdr:row>
      <xdr:rowOff>444073</xdr:rowOff>
    </xdr:to>
    <xdr:sp macro="" textlink="">
      <xdr:nvSpPr>
        <xdr:cNvPr id="7" name="Right Arrow 2">
          <a:extLst>
            <a:ext uri="{FF2B5EF4-FFF2-40B4-BE49-F238E27FC236}">
              <a16:creationId xmlns:a16="http://schemas.microsoft.com/office/drawing/2014/main" id="{00000000-0008-0000-0900-000007000000}"/>
            </a:ext>
          </a:extLst>
        </xdr:cNvPr>
        <xdr:cNvSpPr>
          <a:spLocks noChangeArrowheads="1"/>
        </xdr:cNvSpPr>
      </xdr:nvSpPr>
      <xdr:spPr bwMode="auto">
        <a:xfrm>
          <a:off x="12763926" y="1906266"/>
          <a:ext cx="230505" cy="167640"/>
        </a:xfrm>
        <a:prstGeom prst="rightArrow">
          <a:avLst>
            <a:gd name="adj1" fmla="val 50000"/>
            <a:gd name="adj2" fmla="val 49617"/>
          </a:avLst>
        </a:prstGeom>
        <a:solidFill>
          <a:srgbClr val="000000"/>
        </a:solidFill>
        <a:ln w="25400">
          <a:solidFill>
            <a:srgbClr val="000000"/>
          </a:solidFill>
          <a:miter lim="800000"/>
          <a:headEnd/>
          <a:tailEnd/>
        </a:ln>
      </xdr:spPr>
    </xdr:sp>
    <xdr:clientData/>
  </xdr:twoCellAnchor>
  <xdr:twoCellAnchor>
    <xdr:from>
      <xdr:col>9</xdr:col>
      <xdr:colOff>1235697</xdr:colOff>
      <xdr:row>4</xdr:row>
      <xdr:rowOff>256961</xdr:rowOff>
    </xdr:from>
    <xdr:to>
      <xdr:col>9</xdr:col>
      <xdr:colOff>1357617</xdr:colOff>
      <xdr:row>4</xdr:row>
      <xdr:rowOff>409361</xdr:rowOff>
    </xdr:to>
    <xdr:sp macro="" textlink="">
      <xdr:nvSpPr>
        <xdr:cNvPr id="8" name="Right Arrow 3">
          <a:extLst>
            <a:ext uri="{FF2B5EF4-FFF2-40B4-BE49-F238E27FC236}">
              <a16:creationId xmlns:a16="http://schemas.microsoft.com/office/drawing/2014/main" id="{00000000-0008-0000-0900-000008000000}"/>
            </a:ext>
          </a:extLst>
        </xdr:cNvPr>
        <xdr:cNvSpPr>
          <a:spLocks noChangeArrowheads="1"/>
        </xdr:cNvSpPr>
      </xdr:nvSpPr>
      <xdr:spPr bwMode="auto">
        <a:xfrm rot="5400000">
          <a:off x="12692790" y="2621701"/>
          <a:ext cx="152400" cy="121920"/>
        </a:xfrm>
        <a:prstGeom prst="rightArrow">
          <a:avLst>
            <a:gd name="adj1" fmla="val 50000"/>
            <a:gd name="adj2" fmla="val 50000"/>
          </a:avLst>
        </a:prstGeom>
        <a:solidFill>
          <a:srgbClr val="000000"/>
        </a:solidFill>
        <a:ln w="25400">
          <a:solidFill>
            <a:srgbClr val="000000"/>
          </a:solidFill>
          <a:miter lim="800000"/>
          <a:headEnd/>
          <a:tailEnd/>
        </a:ln>
      </xdr:spPr>
    </xdr:sp>
    <xdr:clientData/>
  </xdr:twoCellAnchor>
  <xdr:twoCellAnchor>
    <xdr:from>
      <xdr:col>11</xdr:col>
      <xdr:colOff>1135380</xdr:colOff>
      <xdr:row>4</xdr:row>
      <xdr:rowOff>273470</xdr:rowOff>
    </xdr:from>
    <xdr:to>
      <xdr:col>12</xdr:col>
      <xdr:colOff>45720</xdr:colOff>
      <xdr:row>4</xdr:row>
      <xdr:rowOff>425870</xdr:rowOff>
    </xdr:to>
    <xdr:sp macro="" textlink="">
      <xdr:nvSpPr>
        <xdr:cNvPr id="9" name="Right Arrow 3">
          <a:extLst>
            <a:ext uri="{FF2B5EF4-FFF2-40B4-BE49-F238E27FC236}">
              <a16:creationId xmlns:a16="http://schemas.microsoft.com/office/drawing/2014/main" id="{00000000-0008-0000-0900-000009000000}"/>
            </a:ext>
          </a:extLst>
        </xdr:cNvPr>
        <xdr:cNvSpPr>
          <a:spLocks noChangeArrowheads="1"/>
        </xdr:cNvSpPr>
      </xdr:nvSpPr>
      <xdr:spPr bwMode="auto">
        <a:xfrm rot="5400000">
          <a:off x="15352184" y="2661916"/>
          <a:ext cx="152400" cy="74507"/>
        </a:xfrm>
        <a:prstGeom prst="rightArrow">
          <a:avLst>
            <a:gd name="adj1" fmla="val 50000"/>
            <a:gd name="adj2" fmla="val 50000"/>
          </a:avLst>
        </a:prstGeom>
        <a:solidFill>
          <a:srgbClr val="000000"/>
        </a:solidFill>
        <a:ln w="25400">
          <a:solidFill>
            <a:srgbClr val="000000"/>
          </a:solidFill>
          <a:miter lim="800000"/>
          <a:headEnd/>
          <a:tailEnd/>
        </a:ln>
      </xdr:spPr>
    </xdr:sp>
    <xdr:clientData/>
  </xdr:twoCellAnchor>
</xdr:wsDr>
</file>

<file path=xl/tables/table1.xml><?xml version="1.0" encoding="utf-8"?>
<table xmlns="http://schemas.openxmlformats.org/spreadsheetml/2006/main" id="4" name="Table4" displayName="Table4" ref="B9:G57" totalsRowShown="0" headerRowDxfId="31" dataDxfId="30" tableBorderDxfId="29">
  <autoFilter ref="B9:G57"/>
  <tableColumns count="6">
    <tableColumn id="1" name="Column1" dataDxfId="28"/>
    <tableColumn id="2" name="Parametro de riesgo de la organización" dataDxfId="27"/>
    <tableColumn id="3" name="NIVEL DE RIESGO / PERFIL" dataDxfId="26"/>
    <tableColumn id="4" name="Column2" dataDxfId="25"/>
    <tableColumn id="5" name="Column3" dataDxfId="24"/>
    <tableColumn id="6" name="RESULTADO _x000a_(Nível No)" dataDxfId="23"/>
  </tableColumns>
  <tableStyleInfo name="TableStyleLight18" showFirstColumn="0" showLastColumn="0" showRowStripes="1" showColumnStripes="0"/>
</table>
</file>

<file path=xl/tables/table2.xml><?xml version="1.0" encoding="utf-8"?>
<table xmlns="http://schemas.openxmlformats.org/spreadsheetml/2006/main" id="6" name="Table6" displayName="Table6" ref="C69:D74" totalsRowShown="0" headerRowDxfId="22" dataDxfId="21" tableBorderDxfId="20">
  <autoFilter ref="C69:D74"/>
  <tableColumns count="2">
    <tableColumn id="1" name="Rango" dataDxfId="19"/>
    <tableColumn id="2" name="Categoria ORP OMA" dataDxfId="18"/>
  </tableColumns>
  <tableStyleInfo name="TableStyleLight18" showFirstColumn="0" showLastColumn="0" showRowStripes="1" showColumnStripes="0"/>
</table>
</file>

<file path=xl/tables/table3.xml><?xml version="1.0" encoding="utf-8"?>
<table xmlns="http://schemas.openxmlformats.org/spreadsheetml/2006/main" id="2" name="Table2" displayName="Table2" ref="D13:K169" totalsRowShown="0" headerRowDxfId="17" dataDxfId="15" headerRowBorderDxfId="16" tableBorderDxfId="14">
  <autoFilter ref="D13:K169"/>
  <tableColumns count="8">
    <tableColumn id="1" name="item" dataDxfId="13"/>
    <tableColumn id="2" name="Lista de verificacion " dataDxfId="12"/>
    <tableColumn id="3" name="Descripcion" dataDxfId="11"/>
    <tableColumn id="4" name="referencia" dataDxfId="10"/>
    <tableColumn id="5" name="N°" dataDxfId="9"/>
    <tableColumn id="6" name="Pregunta del requisito" dataDxfId="8"/>
    <tableColumn id="7" name="Respuesta" dataDxfId="7"/>
    <tableColumn id="8" name="Estado de implementacion / IdR" dataDxfId="6"/>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2"/>
  <sheetViews>
    <sheetView tabSelected="1" zoomScale="52" zoomScaleNormal="80" zoomScalePageLayoutView="90" workbookViewId="0">
      <selection activeCell="D12" sqref="D12"/>
    </sheetView>
  </sheetViews>
  <sheetFormatPr defaultColWidth="8.85546875" defaultRowHeight="15"/>
  <cols>
    <col min="1" max="1" width="8.85546875" style="19"/>
    <col min="2" max="2" width="110.42578125" style="19" customWidth="1"/>
    <col min="3" max="3" width="8.85546875" style="19"/>
    <col min="4" max="4" width="115.140625" style="19" customWidth="1"/>
    <col min="5" max="16384" width="8.85546875" style="19"/>
  </cols>
  <sheetData>
    <row r="3" spans="2:4" ht="92.25">
      <c r="B3" s="389" t="s">
        <v>273</v>
      </c>
      <c r="C3" s="389"/>
      <c r="D3" s="389"/>
    </row>
    <row r="4" spans="2:4">
      <c r="B4" s="20"/>
      <c r="C4" s="20"/>
      <c r="D4" s="20"/>
    </row>
    <row r="5" spans="2:4" ht="50.1" customHeight="1" thickBot="1">
      <c r="B5" s="25" t="s">
        <v>274</v>
      </c>
      <c r="C5" s="21"/>
      <c r="D5" s="25" t="s">
        <v>277</v>
      </c>
    </row>
    <row r="6" spans="2:4" ht="50.1" customHeight="1" thickBot="1">
      <c r="B6" s="22"/>
      <c r="C6" s="21"/>
      <c r="D6" s="23"/>
    </row>
    <row r="7" spans="2:4" ht="50.1" customHeight="1" thickBot="1">
      <c r="B7" s="25" t="s">
        <v>275</v>
      </c>
      <c r="C7" s="21"/>
      <c r="D7" s="25" t="s">
        <v>278</v>
      </c>
    </row>
    <row r="8" spans="2:4" ht="50.1" customHeight="1" thickBot="1">
      <c r="B8" s="24"/>
      <c r="C8" s="21"/>
      <c r="D8" s="24"/>
    </row>
    <row r="9" spans="2:4" ht="50.1" customHeight="1" thickBot="1">
      <c r="B9" s="25" t="s">
        <v>276</v>
      </c>
      <c r="C9" s="21"/>
      <c r="D9" s="25" t="s">
        <v>279</v>
      </c>
    </row>
    <row r="10" spans="2:4" ht="50.1" customHeight="1" thickBot="1">
      <c r="B10" s="24"/>
      <c r="C10" s="21"/>
      <c r="D10" s="24"/>
    </row>
    <row r="11" spans="2:4" ht="50.1" customHeight="1" thickBot="1">
      <c r="B11" s="25" t="s">
        <v>281</v>
      </c>
      <c r="C11" s="21"/>
      <c r="D11" s="25" t="s">
        <v>280</v>
      </c>
    </row>
    <row r="12" spans="2:4" ht="50.1" customHeight="1" thickBot="1">
      <c r="B12" s="24"/>
      <c r="C12" s="21"/>
      <c r="D12" s="24"/>
    </row>
  </sheetData>
  <sheetProtection password="CC79" sheet="1" objects="1" scenarios="1"/>
  <protectedRanges>
    <protectedRange password="CC79" sqref="B6 D6 B8 D8 B10 D10 B12 D12" name="Informacion de la OMA"/>
  </protectedRanges>
  <mergeCells count="1">
    <mergeCell ref="B3:D3"/>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8"/>
  <sheetViews>
    <sheetView zoomScale="50" zoomScaleNormal="50" zoomScalePageLayoutView="90" workbookViewId="0">
      <selection activeCell="C4" sqref="C4"/>
    </sheetView>
  </sheetViews>
  <sheetFormatPr defaultColWidth="10.85546875" defaultRowHeight="15"/>
  <cols>
    <col min="1" max="1" width="10.85546875" style="29"/>
    <col min="2" max="2" width="40.85546875" style="29" customWidth="1"/>
    <col min="3" max="3" width="13.42578125" style="29" bestFit="1" customWidth="1"/>
    <col min="4" max="4" width="12.140625" style="29" customWidth="1"/>
    <col min="5" max="5" width="10.85546875" style="29"/>
    <col min="6" max="6" width="48.42578125" style="20" bestFit="1" customWidth="1"/>
    <col min="7" max="7" width="10.85546875" style="20"/>
    <col min="8" max="8" width="14.42578125" style="20" customWidth="1"/>
    <col min="9" max="9" width="10.85546875" style="29"/>
    <col min="10" max="10" width="24.28515625" style="29" customWidth="1"/>
    <col min="11" max="13" width="17.42578125" style="29" customWidth="1"/>
    <col min="14" max="16384" width="10.85546875" style="29"/>
  </cols>
  <sheetData>
    <row r="1" spans="2:13" ht="15.75" thickBot="1"/>
    <row r="2" spans="2:13" ht="57" customHeight="1" thickBot="1">
      <c r="B2" s="587" t="s">
        <v>102</v>
      </c>
      <c r="C2" s="588"/>
      <c r="D2" s="589"/>
      <c r="E2" s="257"/>
      <c r="F2" s="587" t="s">
        <v>103</v>
      </c>
      <c r="G2" s="588"/>
      <c r="H2" s="589"/>
      <c r="I2" s="257"/>
      <c r="J2" s="569" t="s">
        <v>74</v>
      </c>
      <c r="K2" s="570"/>
      <c r="L2" s="570"/>
      <c r="M2" s="590"/>
    </row>
    <row r="3" spans="2:13" ht="57" customHeight="1" thickBot="1">
      <c r="B3" s="266" t="s">
        <v>9</v>
      </c>
      <c r="C3" s="267" t="s">
        <v>63</v>
      </c>
      <c r="D3" s="268" t="s">
        <v>64</v>
      </c>
      <c r="F3" s="272" t="s">
        <v>9</v>
      </c>
      <c r="G3" s="273" t="s">
        <v>97</v>
      </c>
      <c r="H3" s="274" t="s">
        <v>104</v>
      </c>
      <c r="J3" s="236" t="s">
        <v>55</v>
      </c>
      <c r="K3" s="237" t="s">
        <v>56</v>
      </c>
      <c r="L3" s="234" t="s">
        <v>57</v>
      </c>
      <c r="M3" s="235" t="s">
        <v>58</v>
      </c>
    </row>
    <row r="4" spans="2:13" ht="57" customHeight="1" thickBot="1">
      <c r="B4" s="269" t="s">
        <v>16</v>
      </c>
      <c r="C4" s="258"/>
      <c r="D4" s="259"/>
      <c r="F4" s="275" t="s">
        <v>105</v>
      </c>
      <c r="G4" s="276">
        <v>1</v>
      </c>
      <c r="H4" s="52" t="str">
        <f>IF('Matriz de intensidad vigilancia'!H18:J18="NORMAL","24 Meses",IF('Matriz de intensidad vigilancia'!H18:J18="RIGUROSA","12 Meses",IF('Matriz de intensidad vigilancia'!H18:J18="REDUCIDA","36 Meses")))</f>
        <v>36 Meses</v>
      </c>
      <c r="J4" s="240" t="s">
        <v>59</v>
      </c>
      <c r="K4" s="241" t="s">
        <v>60</v>
      </c>
      <c r="L4" s="241" t="s">
        <v>61</v>
      </c>
      <c r="M4" s="241" t="s">
        <v>62</v>
      </c>
    </row>
    <row r="5" spans="2:13" ht="57" customHeight="1" thickBot="1">
      <c r="B5" s="270" t="s">
        <v>100</v>
      </c>
      <c r="C5" s="260"/>
      <c r="D5" s="261"/>
      <c r="F5" s="277" t="s">
        <v>106</v>
      </c>
      <c r="G5" s="278">
        <v>1</v>
      </c>
      <c r="H5" s="59" t="str">
        <f>$H4</f>
        <v>36 Meses</v>
      </c>
      <c r="J5" s="287" t="s">
        <v>63</v>
      </c>
      <c r="K5" s="591" t="s">
        <v>64</v>
      </c>
      <c r="L5" s="592"/>
      <c r="M5" s="593"/>
    </row>
    <row r="6" spans="2:13" ht="57" customHeight="1" thickBot="1">
      <c r="B6" s="269" t="s">
        <v>99</v>
      </c>
      <c r="C6" s="258"/>
      <c r="D6" s="259"/>
      <c r="F6" s="279" t="s">
        <v>107</v>
      </c>
      <c r="G6" s="280">
        <v>1</v>
      </c>
      <c r="H6" s="59" t="str">
        <f t="shared" ref="H6:H13" si="0">$H5</f>
        <v>36 Meses</v>
      </c>
      <c r="J6" s="244" t="s">
        <v>65</v>
      </c>
      <c r="K6" s="245">
        <v>2</v>
      </c>
      <c r="L6" s="245">
        <v>2</v>
      </c>
      <c r="M6" s="245">
        <v>3</v>
      </c>
    </row>
    <row r="7" spans="2:13" ht="57" customHeight="1" thickBot="1">
      <c r="B7" s="270" t="s">
        <v>98</v>
      </c>
      <c r="C7" s="260"/>
      <c r="D7" s="261"/>
      <c r="F7" s="277" t="s">
        <v>108</v>
      </c>
      <c r="G7" s="278">
        <v>1</v>
      </c>
      <c r="H7" s="59" t="str">
        <f t="shared" si="0"/>
        <v>36 Meses</v>
      </c>
      <c r="J7" s="244" t="s">
        <v>66</v>
      </c>
      <c r="K7" s="245">
        <v>2</v>
      </c>
      <c r="L7" s="245">
        <v>3</v>
      </c>
      <c r="M7" s="245">
        <v>5</v>
      </c>
    </row>
    <row r="8" spans="2:13" ht="57" customHeight="1" thickBot="1">
      <c r="B8" s="271" t="s">
        <v>101</v>
      </c>
      <c r="C8" s="262"/>
      <c r="D8" s="263"/>
      <c r="F8" s="279" t="s">
        <v>109</v>
      </c>
      <c r="G8" s="280">
        <v>1</v>
      </c>
      <c r="H8" s="59" t="str">
        <f t="shared" si="0"/>
        <v>36 Meses</v>
      </c>
      <c r="J8" s="244" t="s">
        <v>67</v>
      </c>
      <c r="K8" s="245">
        <v>3</v>
      </c>
      <c r="L8" s="245">
        <v>5</v>
      </c>
      <c r="M8" s="245">
        <v>8</v>
      </c>
    </row>
    <row r="9" spans="2:13" ht="56.1" customHeight="1" thickBot="1">
      <c r="F9" s="281" t="s">
        <v>110</v>
      </c>
      <c r="G9" s="282">
        <v>1</v>
      </c>
      <c r="H9" s="59" t="str">
        <f t="shared" si="0"/>
        <v>36 Meses</v>
      </c>
      <c r="J9" s="244" t="s">
        <v>68</v>
      </c>
      <c r="K9" s="245">
        <v>5</v>
      </c>
      <c r="L9" s="245">
        <v>8</v>
      </c>
      <c r="M9" s="245">
        <v>13</v>
      </c>
    </row>
    <row r="10" spans="2:13" ht="57" customHeight="1" thickBot="1">
      <c r="F10" s="283" t="s">
        <v>111</v>
      </c>
      <c r="G10" s="284">
        <v>1</v>
      </c>
      <c r="H10" s="59" t="str">
        <f t="shared" si="0"/>
        <v>36 Meses</v>
      </c>
      <c r="J10" s="244" t="s">
        <v>69</v>
      </c>
      <c r="K10" s="245">
        <v>5</v>
      </c>
      <c r="L10" s="245">
        <v>13</v>
      </c>
      <c r="M10" s="245">
        <v>20</v>
      </c>
    </row>
    <row r="11" spans="2:13" ht="57" customHeight="1" thickBot="1">
      <c r="F11" s="281" t="s">
        <v>448</v>
      </c>
      <c r="G11" s="282">
        <v>1</v>
      </c>
      <c r="H11" s="59" t="str">
        <f t="shared" si="0"/>
        <v>36 Meses</v>
      </c>
      <c r="J11" s="244" t="s">
        <v>70</v>
      </c>
      <c r="K11" s="245">
        <v>8</v>
      </c>
      <c r="L11" s="245">
        <v>20</v>
      </c>
      <c r="M11" s="245">
        <v>32</v>
      </c>
    </row>
    <row r="12" spans="2:13" ht="57" customHeight="1" thickBot="1">
      <c r="F12" s="283" t="s">
        <v>483</v>
      </c>
      <c r="G12" s="284">
        <v>1</v>
      </c>
      <c r="H12" s="59" t="str">
        <f t="shared" si="0"/>
        <v>36 Meses</v>
      </c>
      <c r="J12" s="244" t="s">
        <v>71</v>
      </c>
      <c r="K12" s="245">
        <v>13</v>
      </c>
      <c r="L12" s="245">
        <v>32</v>
      </c>
      <c r="M12" s="245">
        <v>50</v>
      </c>
    </row>
    <row r="13" spans="2:13" ht="57" customHeight="1" thickBot="1">
      <c r="F13" s="285" t="s">
        <v>112</v>
      </c>
      <c r="G13" s="286">
        <v>1</v>
      </c>
      <c r="H13" s="55" t="str">
        <f t="shared" si="0"/>
        <v>36 Meses</v>
      </c>
      <c r="J13" s="244" t="s">
        <v>72</v>
      </c>
      <c r="K13" s="245">
        <v>20</v>
      </c>
      <c r="L13" s="245">
        <v>50</v>
      </c>
      <c r="M13" s="245">
        <v>80</v>
      </c>
    </row>
    <row r="14" spans="2:13">
      <c r="F14" s="265"/>
      <c r="G14" s="264"/>
      <c r="H14" s="264"/>
    </row>
    <row r="15" spans="2:13">
      <c r="F15" s="265"/>
      <c r="G15" s="264"/>
      <c r="H15" s="264"/>
    </row>
    <row r="16" spans="2:13">
      <c r="F16" s="265"/>
      <c r="G16" s="264"/>
      <c r="H16" s="264"/>
    </row>
    <row r="17" spans="6:8">
      <c r="F17" s="265"/>
      <c r="G17" s="264"/>
      <c r="H17" s="264"/>
    </row>
    <row r="18" spans="6:8">
      <c r="F18" s="265"/>
      <c r="G18" s="264"/>
      <c r="H18" s="264"/>
    </row>
  </sheetData>
  <sheetProtection algorithmName="SHA-512" hashValue="2QT54MeYdLnm8BTxPQ9A1X5RMbJOag5/0uFSXLoEtM8fmDILraJ6vDkq5tnpRspCpAjZknMFJRdqSs9pnerc5Q==" saltValue="Nn/UwnzwDHr3bZ3PcVE3lA==" spinCount="100000" sheet="1" objects="1" scenarios="1"/>
  <mergeCells count="4">
    <mergeCell ref="B2:D2"/>
    <mergeCell ref="F2:H2"/>
    <mergeCell ref="J2:M2"/>
    <mergeCell ref="K5:M5"/>
  </mergeCells>
  <conditionalFormatting sqref="H4:H13">
    <cfRule type="containsText" dxfId="2" priority="1" operator="containsText" text="36 Meses">
      <formula>NOT(ISERROR(SEARCH("36 Meses",H4)))</formula>
    </cfRule>
    <cfRule type="containsText" dxfId="1" priority="2" operator="containsText" text="12 Meses">
      <formula>NOT(ISERROR(SEARCH("12 Meses",H4)))</formula>
    </cfRule>
    <cfRule type="containsText" dxfId="0" priority="3" operator="containsText" text="24 Meses">
      <formula>NOT(ISERROR(SEARCH("24 Meses",H4)))</formula>
    </cfRule>
  </conditionalFormatting>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2"/>
  <sheetViews>
    <sheetView topLeftCell="A17" zoomScale="70" zoomScaleNormal="70" zoomScalePageLayoutView="70" workbookViewId="0">
      <pane xSplit="14235" ySplit="4395" topLeftCell="G58"/>
      <selection activeCell="F19" sqref="F19"/>
      <selection pane="topRight" activeCell="G19" sqref="G19"/>
      <selection pane="bottomLeft" activeCell="A22" sqref="A22"/>
      <selection pane="bottomRight" activeCell="G11" sqref="G11:G57"/>
    </sheetView>
  </sheetViews>
  <sheetFormatPr defaultColWidth="8.85546875" defaultRowHeight="15"/>
  <cols>
    <col min="1" max="1" width="8.85546875" style="19"/>
    <col min="2" max="2" width="17.85546875" style="7" customWidth="1"/>
    <col min="3" max="3" width="45.7109375" style="7" customWidth="1"/>
    <col min="4" max="4" width="42.42578125" style="19" customWidth="1"/>
    <col min="5" max="5" width="31.28515625" style="19" customWidth="1"/>
    <col min="6" max="6" width="35" style="19" customWidth="1"/>
    <col min="7" max="7" width="30.85546875" style="19" customWidth="1"/>
    <col min="8" max="8" width="0" style="19" hidden="1" customWidth="1"/>
    <col min="9" max="9" width="27.42578125" style="388" customWidth="1"/>
    <col min="10" max="16384" width="8.85546875" style="19"/>
  </cols>
  <sheetData>
    <row r="1" spans="2:8">
      <c r="B1" s="288"/>
      <c r="C1" s="288"/>
    </row>
    <row r="2" spans="2:8" ht="26.45" customHeight="1">
      <c r="B2" s="289"/>
      <c r="C2" s="289"/>
      <c r="H2" s="36">
        <v>1</v>
      </c>
    </row>
    <row r="3" spans="2:8" ht="19.350000000000001" customHeight="1">
      <c r="B3" s="290"/>
      <c r="C3" s="291"/>
      <c r="H3" s="36">
        <v>2</v>
      </c>
    </row>
    <row r="4" spans="2:8" ht="19.350000000000001" customHeight="1">
      <c r="B4" s="290"/>
      <c r="C4" s="291"/>
      <c r="H4" s="36">
        <v>3</v>
      </c>
    </row>
    <row r="5" spans="2:8" ht="19.350000000000001" customHeight="1">
      <c r="B5" s="290"/>
      <c r="C5" s="291"/>
      <c r="H5" s="36" t="s">
        <v>146</v>
      </c>
    </row>
    <row r="6" spans="2:8" ht="24" thickBot="1">
      <c r="B6" s="395" t="s">
        <v>918</v>
      </c>
      <c r="C6" s="395"/>
      <c r="D6" s="395"/>
      <c r="E6" s="395"/>
      <c r="F6" s="395"/>
      <c r="G6" s="395"/>
    </row>
    <row r="7" spans="2:8" ht="15.75" thickBot="1">
      <c r="B7" s="396" t="s">
        <v>119</v>
      </c>
      <c r="C7" s="397"/>
      <c r="D7" s="397"/>
      <c r="E7" s="397"/>
      <c r="F7" s="397"/>
      <c r="G7" s="398"/>
    </row>
    <row r="8" spans="2:8" ht="15" customHeight="1">
      <c r="B8" s="319" t="s">
        <v>909</v>
      </c>
      <c r="C8" s="320">
        <f>'Informacion de la OMA'!B6</f>
        <v>0</v>
      </c>
      <c r="D8" s="321" t="s">
        <v>180</v>
      </c>
      <c r="E8" s="322">
        <f>'Informacion de la OMA'!D6</f>
        <v>0</v>
      </c>
      <c r="F8" s="323" t="s">
        <v>910</v>
      </c>
      <c r="G8" s="324">
        <f>'Informacion de la OMA'!D12</f>
        <v>0</v>
      </c>
    </row>
    <row r="9" spans="2:8" ht="30.75">
      <c r="B9" s="325" t="s">
        <v>914</v>
      </c>
      <c r="C9" s="326" t="s">
        <v>120</v>
      </c>
      <c r="D9" s="327" t="s">
        <v>150</v>
      </c>
      <c r="E9" s="328" t="s">
        <v>915</v>
      </c>
      <c r="F9" s="329" t="s">
        <v>916</v>
      </c>
      <c r="G9" s="330" t="s">
        <v>912</v>
      </c>
    </row>
    <row r="10" spans="2:8" ht="16.5" thickBot="1">
      <c r="B10" s="331"/>
      <c r="C10" s="332"/>
      <c r="D10" s="333" t="s">
        <v>151</v>
      </c>
      <c r="E10" s="334" t="s">
        <v>181</v>
      </c>
      <c r="F10" s="335" t="s">
        <v>209</v>
      </c>
      <c r="G10" s="336"/>
    </row>
    <row r="11" spans="2:8" ht="60">
      <c r="B11" s="337">
        <v>1</v>
      </c>
      <c r="C11" s="338" t="s">
        <v>1007</v>
      </c>
      <c r="D11" s="339" t="s">
        <v>152</v>
      </c>
      <c r="E11" s="339" t="s">
        <v>182</v>
      </c>
      <c r="F11" s="339" t="s">
        <v>210</v>
      </c>
      <c r="G11" s="292"/>
    </row>
    <row r="12" spans="2:8" ht="30">
      <c r="B12" s="385">
        <v>2</v>
      </c>
      <c r="C12" s="384" t="s">
        <v>121</v>
      </c>
      <c r="D12" s="342" t="s">
        <v>153</v>
      </c>
      <c r="E12" s="342" t="s">
        <v>183</v>
      </c>
      <c r="F12" s="342" t="s">
        <v>211</v>
      </c>
      <c r="G12" s="293"/>
    </row>
    <row r="13" spans="2:8" ht="30">
      <c r="B13" s="340">
        <v>3</v>
      </c>
      <c r="C13" s="343" t="s">
        <v>122</v>
      </c>
      <c r="D13" s="344" t="s">
        <v>154</v>
      </c>
      <c r="E13" s="344" t="s">
        <v>184</v>
      </c>
      <c r="F13" s="344" t="s">
        <v>212</v>
      </c>
      <c r="G13" s="293"/>
    </row>
    <row r="14" spans="2:8" ht="120">
      <c r="B14" s="385">
        <v>4</v>
      </c>
      <c r="C14" s="341" t="s">
        <v>123</v>
      </c>
      <c r="D14" s="342" t="s">
        <v>155</v>
      </c>
      <c r="E14" s="342" t="s">
        <v>994</v>
      </c>
      <c r="F14" s="342" t="s">
        <v>213</v>
      </c>
      <c r="G14" s="293"/>
    </row>
    <row r="15" spans="2:8" ht="48">
      <c r="B15" s="340">
        <v>5</v>
      </c>
      <c r="C15" s="343" t="s">
        <v>124</v>
      </c>
      <c r="D15" s="344" t="s">
        <v>1008</v>
      </c>
      <c r="E15" s="344" t="s">
        <v>185</v>
      </c>
      <c r="F15" s="344" t="s">
        <v>214</v>
      </c>
      <c r="G15" s="293"/>
    </row>
    <row r="16" spans="2:8" ht="90">
      <c r="B16" s="385">
        <v>6</v>
      </c>
      <c r="C16" s="345" t="s">
        <v>125</v>
      </c>
      <c r="D16" s="344" t="s">
        <v>156</v>
      </c>
      <c r="E16" s="344" t="s">
        <v>186</v>
      </c>
      <c r="F16" s="344" t="s">
        <v>215</v>
      </c>
      <c r="G16" s="293"/>
    </row>
    <row r="17" spans="1:7" ht="78">
      <c r="B17" s="340">
        <v>7</v>
      </c>
      <c r="C17" s="343" t="s">
        <v>126</v>
      </c>
      <c r="D17" s="344" t="s">
        <v>157</v>
      </c>
      <c r="E17" s="344" t="s">
        <v>187</v>
      </c>
      <c r="F17" s="344" t="s">
        <v>216</v>
      </c>
      <c r="G17" s="293"/>
    </row>
    <row r="18" spans="1:7" ht="93">
      <c r="B18" s="385">
        <v>8</v>
      </c>
      <c r="C18" s="343" t="s">
        <v>127</v>
      </c>
      <c r="D18" s="344" t="s">
        <v>158</v>
      </c>
      <c r="E18" s="344" t="s">
        <v>188</v>
      </c>
      <c r="F18" s="344" t="s">
        <v>217</v>
      </c>
      <c r="G18" s="293"/>
    </row>
    <row r="19" spans="1:7" ht="150">
      <c r="B19" s="340">
        <v>9</v>
      </c>
      <c r="C19" s="343" t="s">
        <v>128</v>
      </c>
      <c r="D19" s="344" t="s">
        <v>159</v>
      </c>
      <c r="E19" s="344" t="s">
        <v>189</v>
      </c>
      <c r="F19" s="344" t="s">
        <v>218</v>
      </c>
      <c r="G19" s="293"/>
    </row>
    <row r="20" spans="1:7" ht="105">
      <c r="B20" s="385">
        <v>10</v>
      </c>
      <c r="C20" s="343" t="s">
        <v>921</v>
      </c>
      <c r="D20" s="344" t="s">
        <v>160</v>
      </c>
      <c r="E20" s="344" t="s">
        <v>190</v>
      </c>
      <c r="F20" s="344" t="s">
        <v>1009</v>
      </c>
      <c r="G20" s="293"/>
    </row>
    <row r="21" spans="1:7" ht="90">
      <c r="B21" s="340">
        <v>11</v>
      </c>
      <c r="C21" s="343" t="s">
        <v>922</v>
      </c>
      <c r="D21" s="344" t="s">
        <v>161</v>
      </c>
      <c r="E21" s="344" t="s">
        <v>191</v>
      </c>
      <c r="F21" s="344" t="s">
        <v>923</v>
      </c>
      <c r="G21" s="293"/>
    </row>
    <row r="22" spans="1:7" ht="45">
      <c r="B22" s="385">
        <v>12</v>
      </c>
      <c r="C22" s="343" t="s">
        <v>129</v>
      </c>
      <c r="D22" s="344" t="s">
        <v>162</v>
      </c>
      <c r="E22" s="344" t="s">
        <v>192</v>
      </c>
      <c r="F22" s="344" t="s">
        <v>219</v>
      </c>
      <c r="G22" s="293"/>
    </row>
    <row r="23" spans="1:7" ht="60">
      <c r="B23" s="340">
        <v>13</v>
      </c>
      <c r="C23" s="343" t="s">
        <v>1010</v>
      </c>
      <c r="D23" s="344" t="s">
        <v>163</v>
      </c>
      <c r="E23" s="344">
        <v>2</v>
      </c>
      <c r="F23" s="344" t="s">
        <v>220</v>
      </c>
      <c r="G23" s="293"/>
    </row>
    <row r="24" spans="1:7" ht="18">
      <c r="B24" s="385">
        <v>14</v>
      </c>
      <c r="C24" s="341" t="s">
        <v>130</v>
      </c>
      <c r="D24" s="344" t="s">
        <v>164</v>
      </c>
      <c r="E24" s="344" t="s">
        <v>193</v>
      </c>
      <c r="F24" s="344" t="s">
        <v>221</v>
      </c>
      <c r="G24" s="293"/>
    </row>
    <row r="25" spans="1:7" ht="30">
      <c r="B25" s="340">
        <v>15</v>
      </c>
      <c r="C25" s="343" t="s">
        <v>131</v>
      </c>
      <c r="D25" s="344" t="s">
        <v>165</v>
      </c>
      <c r="E25" s="344" t="s">
        <v>194</v>
      </c>
      <c r="F25" s="344" t="s">
        <v>222</v>
      </c>
      <c r="G25" s="293"/>
    </row>
    <row r="26" spans="1:7" ht="30">
      <c r="B26" s="385">
        <v>16</v>
      </c>
      <c r="C26" s="341" t="s">
        <v>132</v>
      </c>
      <c r="D26" s="344" t="s">
        <v>166</v>
      </c>
      <c r="E26" s="344" t="s">
        <v>195</v>
      </c>
      <c r="F26" s="344" t="s">
        <v>223</v>
      </c>
      <c r="G26" s="293"/>
    </row>
    <row r="27" spans="1:7" ht="180">
      <c r="B27" s="340">
        <v>17</v>
      </c>
      <c r="C27" s="346" t="s">
        <v>924</v>
      </c>
      <c r="D27" s="344" t="s">
        <v>996</v>
      </c>
      <c r="E27" s="344" t="s">
        <v>995</v>
      </c>
      <c r="F27" s="344" t="s">
        <v>997</v>
      </c>
      <c r="G27" s="293"/>
    </row>
    <row r="28" spans="1:7" ht="45">
      <c r="B28" s="385">
        <v>18</v>
      </c>
      <c r="C28" s="341" t="s">
        <v>133</v>
      </c>
      <c r="D28" s="342" t="s">
        <v>998</v>
      </c>
      <c r="E28" s="342" t="s">
        <v>196</v>
      </c>
      <c r="F28" s="342" t="s">
        <v>224</v>
      </c>
      <c r="G28" s="293"/>
    </row>
    <row r="29" spans="1:7" ht="45">
      <c r="B29" s="340">
        <v>19</v>
      </c>
      <c r="C29" s="341" t="s">
        <v>999</v>
      </c>
      <c r="D29" s="342" t="s">
        <v>167</v>
      </c>
      <c r="E29" s="342" t="s">
        <v>197</v>
      </c>
      <c r="F29" s="342" t="s">
        <v>225</v>
      </c>
      <c r="G29" s="293"/>
    </row>
    <row r="30" spans="1:7" ht="90">
      <c r="B30" s="385">
        <v>20</v>
      </c>
      <c r="C30" s="341" t="s">
        <v>925</v>
      </c>
      <c r="D30" s="342" t="s">
        <v>926</v>
      </c>
      <c r="E30" s="382" t="s">
        <v>927</v>
      </c>
      <c r="F30" s="342" t="s">
        <v>928</v>
      </c>
      <c r="G30" s="293"/>
    </row>
    <row r="31" spans="1:7" ht="105">
      <c r="B31" s="340">
        <v>21</v>
      </c>
      <c r="C31" s="341" t="s">
        <v>134</v>
      </c>
      <c r="D31" s="344" t="s">
        <v>168</v>
      </c>
      <c r="E31" s="344" t="s">
        <v>198</v>
      </c>
      <c r="F31" s="344" t="s">
        <v>226</v>
      </c>
      <c r="G31" s="293"/>
    </row>
    <row r="32" spans="1:7" ht="120">
      <c r="A32" s="374"/>
      <c r="B32" s="377">
        <v>22</v>
      </c>
      <c r="C32" s="341" t="s">
        <v>1011</v>
      </c>
      <c r="D32" s="342" t="s">
        <v>1012</v>
      </c>
      <c r="E32" s="342" t="s">
        <v>1013</v>
      </c>
      <c r="F32" s="342" t="s">
        <v>1014</v>
      </c>
      <c r="G32" s="293"/>
    </row>
    <row r="33" spans="2:7" ht="105">
      <c r="B33" s="377">
        <v>23</v>
      </c>
      <c r="C33" s="343" t="s">
        <v>929</v>
      </c>
      <c r="D33" s="347" t="s">
        <v>930</v>
      </c>
      <c r="E33" s="347" t="s">
        <v>931</v>
      </c>
      <c r="F33" s="347" t="s">
        <v>932</v>
      </c>
      <c r="G33" s="293"/>
    </row>
    <row r="34" spans="2:7" ht="360">
      <c r="B34" s="377">
        <v>24</v>
      </c>
      <c r="C34" s="343" t="s">
        <v>933</v>
      </c>
      <c r="D34" s="16" t="s">
        <v>934</v>
      </c>
      <c r="E34" s="16" t="s">
        <v>935</v>
      </c>
      <c r="F34" s="16" t="s">
        <v>936</v>
      </c>
      <c r="G34" s="293"/>
    </row>
    <row r="35" spans="2:7" ht="60">
      <c r="B35" s="377">
        <v>25</v>
      </c>
      <c r="C35" s="343" t="s">
        <v>135</v>
      </c>
      <c r="D35" s="16" t="s">
        <v>169</v>
      </c>
      <c r="E35" s="16" t="s">
        <v>199</v>
      </c>
      <c r="F35" s="16" t="s">
        <v>227</v>
      </c>
      <c r="G35" s="293"/>
    </row>
    <row r="36" spans="2:7" ht="45">
      <c r="B36" s="385">
        <v>26</v>
      </c>
      <c r="C36" s="343" t="s">
        <v>136</v>
      </c>
      <c r="D36" s="16" t="s">
        <v>170</v>
      </c>
      <c r="E36" s="16" t="s">
        <v>200</v>
      </c>
      <c r="F36" s="16" t="s">
        <v>228</v>
      </c>
      <c r="G36" s="293"/>
    </row>
    <row r="37" spans="2:7" ht="120">
      <c r="B37" s="340">
        <v>27</v>
      </c>
      <c r="C37" s="343" t="s">
        <v>137</v>
      </c>
      <c r="D37" s="16" t="s">
        <v>985</v>
      </c>
      <c r="E37" s="16" t="s">
        <v>201</v>
      </c>
      <c r="F37" s="16" t="s">
        <v>1015</v>
      </c>
      <c r="G37" s="293"/>
    </row>
    <row r="38" spans="2:7" ht="101.25" customHeight="1">
      <c r="B38" s="385">
        <v>28</v>
      </c>
      <c r="C38" s="343" t="s">
        <v>1000</v>
      </c>
      <c r="D38" s="344" t="s">
        <v>1001</v>
      </c>
      <c r="E38" s="344" t="s">
        <v>1003</v>
      </c>
      <c r="F38" s="344" t="s">
        <v>1002</v>
      </c>
      <c r="G38" s="293"/>
    </row>
    <row r="39" spans="2:7" ht="76.5" customHeight="1">
      <c r="B39" s="340">
        <v>29</v>
      </c>
      <c r="C39" s="346" t="s">
        <v>984</v>
      </c>
      <c r="D39" s="348" t="s">
        <v>1004</v>
      </c>
      <c r="E39" s="348" t="s">
        <v>1005</v>
      </c>
      <c r="F39" s="348" t="s">
        <v>1006</v>
      </c>
      <c r="G39" s="293"/>
    </row>
    <row r="40" spans="2:7" ht="255">
      <c r="B40" s="386">
        <v>30</v>
      </c>
      <c r="C40" s="349" t="s">
        <v>937</v>
      </c>
      <c r="D40" s="348" t="s">
        <v>938</v>
      </c>
      <c r="E40" s="348" t="s">
        <v>1016</v>
      </c>
      <c r="F40" s="348" t="s">
        <v>939</v>
      </c>
      <c r="G40" s="293"/>
    </row>
    <row r="41" spans="2:7" ht="75">
      <c r="B41" s="340">
        <v>31</v>
      </c>
      <c r="C41" s="343" t="s">
        <v>138</v>
      </c>
      <c r="D41" s="344" t="s">
        <v>171</v>
      </c>
      <c r="E41" s="344" t="s">
        <v>202</v>
      </c>
      <c r="F41" s="344" t="s">
        <v>229</v>
      </c>
      <c r="G41" s="293"/>
    </row>
    <row r="42" spans="2:7" ht="75">
      <c r="B42" s="385">
        <v>32</v>
      </c>
      <c r="C42" s="32" t="s">
        <v>940</v>
      </c>
      <c r="D42" s="344" t="s">
        <v>172</v>
      </c>
      <c r="E42" s="344" t="s">
        <v>203</v>
      </c>
      <c r="F42" s="344" t="s">
        <v>230</v>
      </c>
      <c r="G42" s="293"/>
    </row>
    <row r="43" spans="2:7" ht="45">
      <c r="B43" s="340">
        <v>33</v>
      </c>
      <c r="C43" s="349" t="s">
        <v>941</v>
      </c>
      <c r="D43" s="348" t="s">
        <v>942</v>
      </c>
      <c r="E43" s="348" t="s">
        <v>943</v>
      </c>
      <c r="F43" s="348" t="s">
        <v>944</v>
      </c>
      <c r="G43" s="293"/>
    </row>
    <row r="44" spans="2:7" ht="30">
      <c r="B44" s="385">
        <v>34</v>
      </c>
      <c r="C44" s="343" t="s">
        <v>139</v>
      </c>
      <c r="D44" s="344" t="s">
        <v>173</v>
      </c>
      <c r="E44" s="344" t="s">
        <v>204</v>
      </c>
      <c r="F44" s="343" t="s">
        <v>231</v>
      </c>
      <c r="G44" s="293"/>
    </row>
    <row r="45" spans="2:7" ht="75">
      <c r="B45" s="340">
        <v>35</v>
      </c>
      <c r="C45" s="343" t="s">
        <v>140</v>
      </c>
      <c r="D45" s="16" t="s">
        <v>174</v>
      </c>
      <c r="E45" s="16" t="s">
        <v>205</v>
      </c>
      <c r="F45" s="16" t="s">
        <v>232</v>
      </c>
      <c r="G45" s="293"/>
    </row>
    <row r="46" spans="2:7" ht="105">
      <c r="B46" s="385">
        <v>36</v>
      </c>
      <c r="C46" s="350" t="s">
        <v>945</v>
      </c>
      <c r="D46" s="351" t="s">
        <v>946</v>
      </c>
      <c r="E46" s="351" t="s">
        <v>947</v>
      </c>
      <c r="F46" s="351" t="s">
        <v>948</v>
      </c>
      <c r="G46" s="293"/>
    </row>
    <row r="47" spans="2:7" ht="75">
      <c r="B47" s="340">
        <v>37</v>
      </c>
      <c r="C47" s="352" t="s">
        <v>949</v>
      </c>
      <c r="D47" s="16" t="s">
        <v>950</v>
      </c>
      <c r="E47" s="16" t="s">
        <v>951</v>
      </c>
      <c r="F47" s="16" t="s">
        <v>952</v>
      </c>
      <c r="G47" s="293"/>
    </row>
    <row r="48" spans="2:7" ht="135" customHeight="1">
      <c r="B48" s="385">
        <v>38</v>
      </c>
      <c r="C48" s="343" t="s">
        <v>953</v>
      </c>
      <c r="D48" s="344" t="s">
        <v>954</v>
      </c>
      <c r="E48" s="344" t="s">
        <v>1017</v>
      </c>
      <c r="F48" s="344" t="s">
        <v>955</v>
      </c>
      <c r="G48" s="293"/>
    </row>
    <row r="49" spans="2:7" ht="105">
      <c r="B49" s="340">
        <v>39</v>
      </c>
      <c r="C49" s="353" t="s">
        <v>141</v>
      </c>
      <c r="D49" s="347" t="s">
        <v>175</v>
      </c>
      <c r="E49" s="347" t="s">
        <v>206</v>
      </c>
      <c r="F49" s="347" t="s">
        <v>233</v>
      </c>
      <c r="G49" s="293"/>
    </row>
    <row r="50" spans="2:7" ht="75">
      <c r="B50" s="385">
        <v>40</v>
      </c>
      <c r="C50" s="379" t="s">
        <v>142</v>
      </c>
      <c r="D50" s="380" t="s">
        <v>176</v>
      </c>
      <c r="E50" s="380" t="s">
        <v>207</v>
      </c>
      <c r="F50" s="380" t="s">
        <v>234</v>
      </c>
      <c r="G50" s="381"/>
    </row>
    <row r="51" spans="2:7" ht="60">
      <c r="B51" s="340">
        <v>41</v>
      </c>
      <c r="C51" s="379" t="s">
        <v>956</v>
      </c>
      <c r="D51" s="380" t="s">
        <v>177</v>
      </c>
      <c r="E51" s="380" t="s">
        <v>208</v>
      </c>
      <c r="F51" s="380" t="s">
        <v>235</v>
      </c>
      <c r="G51" s="381"/>
    </row>
    <row r="52" spans="2:7" ht="135">
      <c r="B52" s="385">
        <v>42</v>
      </c>
      <c r="C52" s="379" t="s">
        <v>957</v>
      </c>
      <c r="D52" s="380" t="s">
        <v>958</v>
      </c>
      <c r="E52" s="380" t="s">
        <v>959</v>
      </c>
      <c r="F52" s="380" t="s">
        <v>960</v>
      </c>
      <c r="G52" s="381"/>
    </row>
    <row r="53" spans="2:7" ht="172.5" customHeight="1">
      <c r="B53" s="340">
        <v>43</v>
      </c>
      <c r="C53" s="379" t="s">
        <v>961</v>
      </c>
      <c r="D53" s="380" t="s">
        <v>962</v>
      </c>
      <c r="E53" s="380" t="s">
        <v>963</v>
      </c>
      <c r="F53" s="380" t="s">
        <v>964</v>
      </c>
      <c r="G53" s="381"/>
    </row>
    <row r="54" spans="2:7" ht="45">
      <c r="B54" s="385">
        <v>44</v>
      </c>
      <c r="C54" s="379" t="s">
        <v>965</v>
      </c>
      <c r="D54" s="380" t="s">
        <v>966</v>
      </c>
      <c r="E54" s="380" t="s">
        <v>967</v>
      </c>
      <c r="F54" s="380" t="s">
        <v>968</v>
      </c>
      <c r="G54" s="381"/>
    </row>
    <row r="55" spans="2:7" ht="90">
      <c r="B55" s="340">
        <v>45</v>
      </c>
      <c r="C55" s="379" t="s">
        <v>969</v>
      </c>
      <c r="D55" s="380" t="s">
        <v>970</v>
      </c>
      <c r="E55" s="380" t="s">
        <v>1018</v>
      </c>
      <c r="F55" s="380" t="s">
        <v>1019</v>
      </c>
      <c r="G55" s="381"/>
    </row>
    <row r="56" spans="2:7" ht="120" customHeight="1">
      <c r="B56" s="385">
        <v>46</v>
      </c>
      <c r="C56" s="379" t="s">
        <v>971</v>
      </c>
      <c r="D56" s="380" t="s">
        <v>972</v>
      </c>
      <c r="E56" s="380" t="s">
        <v>973</v>
      </c>
      <c r="F56" s="380" t="s">
        <v>974</v>
      </c>
      <c r="G56" s="381"/>
    </row>
    <row r="57" spans="2:7" ht="45">
      <c r="B57" s="340">
        <v>47</v>
      </c>
      <c r="C57" s="354" t="s">
        <v>975</v>
      </c>
      <c r="D57" s="383" t="s">
        <v>976</v>
      </c>
      <c r="E57" s="383" t="s">
        <v>977</v>
      </c>
      <c r="F57" s="383" t="s">
        <v>978</v>
      </c>
      <c r="G57" s="294"/>
    </row>
    <row r="58" spans="2:7" ht="15.75" thickBot="1">
      <c r="B58" s="295"/>
      <c r="C58" s="296"/>
      <c r="D58" s="297"/>
      <c r="E58" s="297"/>
      <c r="F58" s="297"/>
      <c r="G58" s="298"/>
    </row>
    <row r="59" spans="2:7" ht="16.5" thickBot="1">
      <c r="B59" s="299"/>
      <c r="C59" s="355"/>
      <c r="D59" s="356" t="s">
        <v>178</v>
      </c>
      <c r="E59" s="300"/>
      <c r="F59" s="300"/>
      <c r="G59" s="301"/>
    </row>
    <row r="60" spans="2:7">
      <c r="B60" s="299"/>
      <c r="C60" s="357" t="s">
        <v>143</v>
      </c>
      <c r="D60" s="358">
        <f>COUNTIF($G$6:$G$57, "3")</f>
        <v>0</v>
      </c>
      <c r="E60" s="300"/>
      <c r="F60" s="300"/>
      <c r="G60" s="301"/>
    </row>
    <row r="61" spans="2:7">
      <c r="B61" s="299"/>
      <c r="C61" s="359" t="s">
        <v>144</v>
      </c>
      <c r="D61" s="358">
        <f>COUNTIF($G$6:$G$57, "2")</f>
        <v>0</v>
      </c>
      <c r="E61" s="300"/>
      <c r="F61" s="300"/>
      <c r="G61" s="301"/>
    </row>
    <row r="62" spans="2:7">
      <c r="B62" s="299"/>
      <c r="C62" s="359" t="s">
        <v>145</v>
      </c>
      <c r="D62" s="358">
        <f>COUNTIF($G$6:$G$57, "1")</f>
        <v>0</v>
      </c>
      <c r="E62" s="300"/>
      <c r="F62" s="300"/>
      <c r="G62" s="301"/>
    </row>
    <row r="63" spans="2:7">
      <c r="B63" s="299"/>
      <c r="C63" s="359" t="s">
        <v>146</v>
      </c>
      <c r="D63" s="358">
        <f>COUNTIF($G$6:$G$57, "N/A")</f>
        <v>0</v>
      </c>
      <c r="E63" s="300"/>
      <c r="F63" s="300"/>
      <c r="G63" s="301"/>
    </row>
    <row r="64" spans="2:7" ht="15.75" thickBot="1">
      <c r="B64" s="299"/>
      <c r="C64" s="360" t="s">
        <v>147</v>
      </c>
      <c r="D64" s="361">
        <f>SUM(D60:D63)</f>
        <v>0</v>
      </c>
      <c r="E64" s="300"/>
      <c r="F64" s="300"/>
      <c r="G64" s="301"/>
    </row>
    <row r="65" spans="2:7" ht="15.75" thickBot="1">
      <c r="B65" s="138"/>
      <c r="C65" s="362"/>
      <c r="D65" s="363"/>
      <c r="E65" s="300"/>
      <c r="F65" s="300"/>
      <c r="G65" s="301"/>
    </row>
    <row r="66" spans="2:7" ht="18.75" thickBot="1">
      <c r="B66" s="129"/>
      <c r="C66" s="390" t="s">
        <v>148</v>
      </c>
      <c r="D66" s="391"/>
      <c r="E66" s="131"/>
      <c r="F66" s="302"/>
      <c r="G66" s="303"/>
    </row>
    <row r="67" spans="2:7" ht="21" thickBot="1">
      <c r="B67" s="304"/>
      <c r="C67" s="364" t="s">
        <v>149</v>
      </c>
      <c r="D67" s="365" t="s">
        <v>179</v>
      </c>
      <c r="E67" s="300"/>
      <c r="F67" s="300"/>
      <c r="G67" s="305"/>
    </row>
    <row r="68" spans="2:7" ht="27" thickBot="1">
      <c r="B68" s="300"/>
      <c r="C68" s="366">
        <f>D60*3+D61*2+D62*1+D63*0</f>
        <v>0</v>
      </c>
      <c r="D68" s="367">
        <f>IF(C68&lt;66,$D$70,IF(C68&lt;85,$D$71,IF(C68&lt;104,$D$72,IF(C68&lt;123,$D$73,IF(C68&lt;141,$D$74)))))</f>
        <v>1</v>
      </c>
      <c r="E68" s="306"/>
      <c r="F68" s="300"/>
      <c r="G68" s="307"/>
    </row>
    <row r="69" spans="2:7" ht="16.5" thickBot="1">
      <c r="B69" s="300"/>
      <c r="C69" s="368" t="s">
        <v>82</v>
      </c>
      <c r="D69" s="369" t="s">
        <v>917</v>
      </c>
      <c r="E69" s="306"/>
      <c r="F69" s="300"/>
      <c r="G69" s="307"/>
    </row>
    <row r="70" spans="2:7" ht="15.75">
      <c r="B70" s="300"/>
      <c r="C70" s="370" t="s">
        <v>979</v>
      </c>
      <c r="D70" s="371">
        <v>1</v>
      </c>
      <c r="E70" s="306"/>
      <c r="F70" s="300"/>
      <c r="G70" s="307"/>
    </row>
    <row r="71" spans="2:7" ht="15.75">
      <c r="B71" s="300"/>
      <c r="C71" s="372" t="s">
        <v>980</v>
      </c>
      <c r="D71" s="373">
        <v>2</v>
      </c>
      <c r="E71" s="306"/>
      <c r="F71" s="300"/>
      <c r="G71" s="307"/>
    </row>
    <row r="72" spans="2:7" ht="15.75">
      <c r="B72" s="300"/>
      <c r="C72" s="372" t="s">
        <v>981</v>
      </c>
      <c r="D72" s="373">
        <v>3</v>
      </c>
      <c r="E72" s="306"/>
      <c r="F72" s="300"/>
      <c r="G72" s="307"/>
    </row>
    <row r="73" spans="2:7" ht="15.75">
      <c r="B73" s="300"/>
      <c r="C73" s="372" t="s">
        <v>982</v>
      </c>
      <c r="D73" s="373">
        <v>4</v>
      </c>
      <c r="E73" s="306"/>
      <c r="F73" s="300"/>
      <c r="G73" s="307"/>
    </row>
    <row r="74" spans="2:7" ht="15.75">
      <c r="B74" s="300"/>
      <c r="C74" s="372" t="s">
        <v>983</v>
      </c>
      <c r="D74" s="373">
        <v>5</v>
      </c>
      <c r="E74" s="306"/>
      <c r="F74" s="300"/>
      <c r="G74" s="307"/>
    </row>
    <row r="75" spans="2:7" ht="20.25">
      <c r="B75" s="306"/>
      <c r="C75" s="308"/>
      <c r="D75" s="127"/>
      <c r="E75" s="127"/>
      <c r="F75" s="127"/>
      <c r="G75" s="309"/>
    </row>
    <row r="76" spans="2:7" ht="20.25">
      <c r="B76" s="306"/>
      <c r="C76" s="310"/>
      <c r="D76" s="310"/>
      <c r="E76" s="127"/>
      <c r="F76" s="127"/>
      <c r="G76" s="309"/>
    </row>
    <row r="77" spans="2:7" ht="20.25">
      <c r="B77" s="306"/>
      <c r="C77" s="311"/>
      <c r="D77" s="312"/>
      <c r="E77" s="127"/>
      <c r="F77" s="127"/>
      <c r="G77" s="309"/>
    </row>
    <row r="78" spans="2:7" ht="20.25">
      <c r="B78" s="306"/>
      <c r="C78" s="311"/>
      <c r="D78" s="313"/>
      <c r="E78" s="127"/>
      <c r="F78" s="127"/>
      <c r="G78" s="309"/>
    </row>
    <row r="79" spans="2:7" ht="20.25">
      <c r="B79" s="306"/>
      <c r="C79" s="311"/>
      <c r="D79" s="313"/>
      <c r="E79" s="127"/>
      <c r="F79" s="127"/>
      <c r="G79" s="309"/>
    </row>
    <row r="80" spans="2:7" ht="20.25">
      <c r="B80" s="306"/>
      <c r="C80" s="311"/>
      <c r="D80" s="313"/>
      <c r="E80" s="127"/>
      <c r="F80" s="127"/>
      <c r="G80" s="309"/>
    </row>
    <row r="81" spans="2:7" ht="20.25">
      <c r="B81" s="306"/>
      <c r="C81" s="314"/>
      <c r="D81" s="139"/>
      <c r="E81" s="127"/>
      <c r="F81" s="127"/>
      <c r="G81" s="309"/>
    </row>
    <row r="82" spans="2:7" ht="15.75">
      <c r="B82" s="315"/>
      <c r="C82" s="315"/>
      <c r="D82" s="306"/>
      <c r="E82" s="306"/>
      <c r="F82" s="316"/>
      <c r="G82" s="315"/>
    </row>
    <row r="83" spans="2:7" ht="15.75">
      <c r="B83" s="315"/>
      <c r="C83" s="392"/>
      <c r="D83" s="393"/>
      <c r="E83" s="394"/>
      <c r="F83" s="316"/>
      <c r="G83" s="315"/>
    </row>
    <row r="84" spans="2:7" ht="15.75">
      <c r="B84" s="315"/>
      <c r="C84" s="315"/>
      <c r="D84" s="306"/>
      <c r="E84" s="306"/>
      <c r="F84" s="306"/>
      <c r="G84" s="315"/>
    </row>
    <row r="85" spans="2:7" ht="15.75">
      <c r="B85" s="315"/>
      <c r="C85" s="315"/>
      <c r="D85" s="306"/>
      <c r="E85" s="306"/>
      <c r="F85" s="306"/>
      <c r="G85" s="315"/>
    </row>
    <row r="86" spans="2:7" ht="15.75">
      <c r="B86" s="315"/>
      <c r="C86" s="315"/>
      <c r="D86" s="306"/>
      <c r="E86" s="306"/>
      <c r="F86" s="306"/>
      <c r="G86" s="315"/>
    </row>
    <row r="87" spans="2:7" ht="15.75">
      <c r="B87" s="315"/>
      <c r="C87" s="306"/>
      <c r="D87" s="306"/>
      <c r="F87" s="306"/>
      <c r="G87" s="315"/>
    </row>
    <row r="88" spans="2:7" ht="15.75">
      <c r="B88" s="315"/>
      <c r="C88" s="306"/>
      <c r="D88" s="306"/>
      <c r="F88" s="306"/>
      <c r="G88" s="315"/>
    </row>
    <row r="89" spans="2:7" ht="15.75">
      <c r="B89" s="315"/>
      <c r="C89" s="306"/>
      <c r="D89" s="306"/>
      <c r="F89" s="306"/>
      <c r="G89" s="315"/>
    </row>
    <row r="90" spans="2:7" ht="15.75">
      <c r="B90" s="315"/>
      <c r="C90" s="306"/>
      <c r="D90" s="306"/>
      <c r="F90" s="306"/>
      <c r="G90" s="315"/>
    </row>
    <row r="91" spans="2:7" ht="15.75">
      <c r="B91" s="315"/>
      <c r="C91" s="306"/>
      <c r="D91" s="306"/>
      <c r="F91" s="306"/>
      <c r="G91" s="315"/>
    </row>
    <row r="92" spans="2:7">
      <c r="C92" s="317"/>
      <c r="D92" s="318"/>
    </row>
  </sheetData>
  <sheetProtection algorithmName="SHA-512" hashValue="cAW+dU50iPvVKLvWl1Phi9G0+RDHAsP9hC8AS2tSYUxCmmcdSKgbnd11QUGMNPKyLm0Q6jadQIwmWbr9qYhjdQ==" saltValue="t3f66X7LPB5G+un0g3ek3Q==" spinCount="100000" sheet="1" objects="1" scenarios="1"/>
  <mergeCells count="4">
    <mergeCell ref="C66:D66"/>
    <mergeCell ref="C83:E83"/>
    <mergeCell ref="B6:G6"/>
    <mergeCell ref="B7:G7"/>
  </mergeCells>
  <dataValidations count="1">
    <dataValidation type="list" allowBlank="1" showInputMessage="1" showErrorMessage="1" sqref="G11:G57">
      <formula1>$H$2:$H$5</formula1>
    </dataValidation>
  </dataValidations>
  <pageMargins left="0.7" right="0.7" top="0.75" bottom="0.75" header="0.3" footer="0.3"/>
  <pageSetup orientation="portrait" r:id="rId1"/>
  <ignoredErrors>
    <ignoredError sqref="D60:D64" emptyCellReference="1"/>
  </ignoredErrors>
  <drawing r:id="rId2"/>
  <legacyDrawing r:id="rId3"/>
  <oleObjects>
    <mc:AlternateContent xmlns:mc="http://schemas.openxmlformats.org/markup-compatibility/2006">
      <mc:Choice Requires="x14">
        <oleObject progId="Word.Document.8" shapeId="2059" r:id="rId4">
          <objectPr defaultSize="0" r:id="rId5">
            <anchor moveWithCells="1">
              <from>
                <xdr:col>4</xdr:col>
                <xdr:colOff>104775</xdr:colOff>
                <xdr:row>58</xdr:row>
                <xdr:rowOff>0</xdr:rowOff>
              </from>
              <to>
                <xdr:col>6</xdr:col>
                <xdr:colOff>2047875</xdr:colOff>
                <xdr:row>77</xdr:row>
                <xdr:rowOff>180975</xdr:rowOff>
              </to>
            </anchor>
          </objectPr>
        </oleObject>
      </mc:Choice>
      <mc:Fallback>
        <oleObject progId="Word.Document.8" shapeId="2059" r:id="rId4"/>
      </mc:Fallback>
    </mc:AlternateContent>
  </oleObjects>
  <tableParts count="2">
    <tablePart r:id="rId6"/>
    <tablePart r:id="rId7"/>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161"/>
  <sheetViews>
    <sheetView topLeftCell="A5" zoomScale="60" zoomScaleNormal="60" zoomScalePageLayoutView="120" workbookViewId="0">
      <selection activeCell="J14" sqref="J14:K17"/>
    </sheetView>
  </sheetViews>
  <sheetFormatPr defaultColWidth="8.85546875" defaultRowHeight="15"/>
  <cols>
    <col min="1" max="1" width="8.85546875" style="19"/>
    <col min="2" max="2" width="20.85546875" style="19" bestFit="1" customWidth="1"/>
    <col min="3" max="3" width="17.85546875" style="19" customWidth="1"/>
    <col min="4" max="4" width="6.7109375" style="19" customWidth="1"/>
    <col min="5" max="5" width="20.7109375" style="19" customWidth="1"/>
    <col min="6" max="6" width="30" style="34" bestFit="1" customWidth="1"/>
    <col min="7" max="7" width="16" style="20" bestFit="1" customWidth="1"/>
    <col min="8" max="8" width="12.85546875" style="35" customWidth="1"/>
    <col min="9" max="9" width="41.42578125" style="34" customWidth="1"/>
    <col min="10" max="10" width="11.85546875" style="19" customWidth="1"/>
    <col min="11" max="11" width="31.42578125" style="19" customWidth="1"/>
    <col min="12" max="12" width="8.85546875" style="19"/>
    <col min="13" max="13" width="10.28515625" style="29" customWidth="1"/>
    <col min="14" max="15" width="25.42578125" style="29" customWidth="1"/>
    <col min="16" max="17" width="8.85546875" style="29"/>
    <col min="18" max="16384" width="8.85546875" style="19"/>
  </cols>
  <sheetData>
    <row r="2" spans="2:17" ht="15.75" thickBot="1"/>
    <row r="3" spans="2:17" ht="15.75" thickBot="1">
      <c r="E3" s="404" t="s">
        <v>913</v>
      </c>
      <c r="F3" s="405"/>
      <c r="G3" s="49" t="s">
        <v>178</v>
      </c>
    </row>
    <row r="4" spans="2:17" ht="34.5" customHeight="1" thickBot="1">
      <c r="E4" s="399" t="s">
        <v>288</v>
      </c>
      <c r="F4" s="51" t="s">
        <v>2</v>
      </c>
      <c r="G4" s="52">
        <f>COUNTIF($J$14:$J$169, "Si")</f>
        <v>0</v>
      </c>
    </row>
    <row r="5" spans="2:17" ht="39" thickBot="1">
      <c r="B5" s="53" t="s">
        <v>7</v>
      </c>
      <c r="C5" s="53" t="s">
        <v>1</v>
      </c>
      <c r="E5" s="400"/>
      <c r="F5" s="54" t="s">
        <v>95</v>
      </c>
      <c r="G5" s="55">
        <f>COUNTIF($J$14:$J$169, "No")</f>
        <v>0</v>
      </c>
    </row>
    <row r="6" spans="2:17" ht="28.35" customHeight="1" thickBot="1">
      <c r="B6" s="56" t="s">
        <v>904</v>
      </c>
      <c r="C6" s="57">
        <v>2</v>
      </c>
      <c r="E6" s="401" t="s">
        <v>911</v>
      </c>
      <c r="F6" s="51" t="s">
        <v>289</v>
      </c>
      <c r="G6" s="376">
        <f>COUNTIF($K$14:$K$169,"Satisfactorio (0)")</f>
        <v>0</v>
      </c>
      <c r="M6" s="36" t="s">
        <v>288</v>
      </c>
      <c r="N6" s="37" t="s">
        <v>287</v>
      </c>
      <c r="O6" s="37" t="s">
        <v>287</v>
      </c>
    </row>
    <row r="7" spans="2:17" ht="28.35" customHeight="1" thickBot="1">
      <c r="B7" s="56" t="s">
        <v>902</v>
      </c>
      <c r="C7" s="57">
        <v>1</v>
      </c>
      <c r="E7" s="402"/>
      <c r="F7" s="58" t="s">
        <v>292</v>
      </c>
      <c r="G7" s="59">
        <f>COUNTIF($K$14:$K$169, "No satisfactorio (1)")</f>
        <v>0</v>
      </c>
      <c r="M7" s="38" t="s">
        <v>96</v>
      </c>
      <c r="N7" s="38" t="s">
        <v>289</v>
      </c>
      <c r="O7" s="38" t="s">
        <v>289</v>
      </c>
    </row>
    <row r="8" spans="2:17" ht="28.35" customHeight="1" thickBot="1">
      <c r="B8" s="56" t="s">
        <v>903</v>
      </c>
      <c r="C8" s="57">
        <v>0</v>
      </c>
      <c r="E8" s="402"/>
      <c r="F8" s="58" t="s">
        <v>290</v>
      </c>
      <c r="G8" s="59">
        <f>COUNTIF($K$14:$K$169, "No satisfactorio (2)")</f>
        <v>0</v>
      </c>
      <c r="M8" s="38" t="s">
        <v>95</v>
      </c>
      <c r="N8" s="38" t="s">
        <v>290</v>
      </c>
      <c r="O8" s="38" t="s">
        <v>292</v>
      </c>
    </row>
    <row r="9" spans="2:17" ht="30" customHeight="1" thickBot="1">
      <c r="B9" s="48"/>
      <c r="C9" s="48"/>
      <c r="E9" s="403"/>
      <c r="F9" s="54" t="s">
        <v>146</v>
      </c>
      <c r="G9" s="375">
        <f>COUNTIF($K$14:$K$169, "No aplicable")</f>
        <v>0</v>
      </c>
      <c r="M9" s="38"/>
      <c r="N9" s="38" t="s">
        <v>291</v>
      </c>
      <c r="O9" s="38" t="s">
        <v>291</v>
      </c>
    </row>
    <row r="10" spans="2:17" ht="36" customHeight="1" thickBot="1">
      <c r="B10" s="60" t="s">
        <v>8</v>
      </c>
      <c r="C10" s="61">
        <f>IF(G8&gt;0,C6,IF(G7&gt;0,C7,C8))</f>
        <v>0</v>
      </c>
      <c r="E10" s="48"/>
      <c r="F10" s="62" t="s">
        <v>147</v>
      </c>
      <c r="G10" s="63">
        <f>SUM(G6:G9)</f>
        <v>0</v>
      </c>
      <c r="M10" s="35"/>
      <c r="N10" s="35"/>
      <c r="O10" s="35"/>
    </row>
    <row r="13" spans="2:17" s="34" customFormat="1" ht="41.25" customHeight="1" thickBot="1">
      <c r="D13" s="378" t="s">
        <v>282</v>
      </c>
      <c r="E13" s="378" t="s">
        <v>283</v>
      </c>
      <c r="F13" s="378" t="s">
        <v>284</v>
      </c>
      <c r="G13" s="378" t="s">
        <v>285</v>
      </c>
      <c r="H13" s="378" t="s">
        <v>318</v>
      </c>
      <c r="I13" s="378" t="s">
        <v>286</v>
      </c>
      <c r="J13" s="378" t="s">
        <v>288</v>
      </c>
      <c r="K13" s="378" t="s">
        <v>911</v>
      </c>
      <c r="P13" s="20"/>
      <c r="Q13" s="20"/>
    </row>
    <row r="14" spans="2:17" s="35" customFormat="1" ht="45">
      <c r="D14" s="65">
        <v>1</v>
      </c>
      <c r="E14" s="66" t="s">
        <v>482</v>
      </c>
      <c r="F14" s="67" t="s">
        <v>483</v>
      </c>
      <c r="G14" s="67" t="s">
        <v>485</v>
      </c>
      <c r="H14" s="66" t="s">
        <v>484</v>
      </c>
      <c r="I14" s="67" t="s">
        <v>486</v>
      </c>
      <c r="J14" s="39"/>
      <c r="K14" s="39"/>
    </row>
    <row r="15" spans="2:17" s="7" customFormat="1" ht="90">
      <c r="D15" s="68">
        <v>2</v>
      </c>
      <c r="E15" s="69" t="s">
        <v>482</v>
      </c>
      <c r="F15" s="70" t="s">
        <v>483</v>
      </c>
      <c r="G15" s="70" t="s">
        <v>485</v>
      </c>
      <c r="H15" s="69" t="s">
        <v>487</v>
      </c>
      <c r="I15" s="70" t="s">
        <v>488</v>
      </c>
      <c r="J15" s="40"/>
      <c r="K15" s="40"/>
      <c r="P15" s="35"/>
      <c r="Q15" s="35"/>
    </row>
    <row r="16" spans="2:17" s="7" customFormat="1" ht="45">
      <c r="D16" s="68">
        <v>3</v>
      </c>
      <c r="E16" s="69" t="s">
        <v>482</v>
      </c>
      <c r="F16" s="70" t="s">
        <v>483</v>
      </c>
      <c r="G16" s="70" t="s">
        <v>485</v>
      </c>
      <c r="H16" s="69" t="s">
        <v>489</v>
      </c>
      <c r="I16" s="70" t="s">
        <v>490</v>
      </c>
      <c r="J16" s="40"/>
      <c r="K16" s="40"/>
      <c r="P16" s="35"/>
      <c r="Q16" s="35"/>
    </row>
    <row r="17" spans="4:17" s="7" customFormat="1" ht="45">
      <c r="D17" s="68">
        <v>4</v>
      </c>
      <c r="E17" s="69" t="s">
        <v>482</v>
      </c>
      <c r="F17" s="70" t="s">
        <v>483</v>
      </c>
      <c r="G17" s="70" t="s">
        <v>485</v>
      </c>
      <c r="H17" s="69" t="s">
        <v>491</v>
      </c>
      <c r="I17" s="70" t="s">
        <v>492</v>
      </c>
      <c r="J17" s="40"/>
      <c r="K17" s="40"/>
      <c r="P17" s="35"/>
      <c r="Q17" s="35"/>
    </row>
    <row r="18" spans="4:17" s="7" customFormat="1" ht="45">
      <c r="D18" s="68">
        <v>5</v>
      </c>
      <c r="E18" s="69" t="s">
        <v>482</v>
      </c>
      <c r="F18" s="70" t="s">
        <v>483</v>
      </c>
      <c r="G18" s="70" t="s">
        <v>485</v>
      </c>
      <c r="H18" s="69" t="s">
        <v>493</v>
      </c>
      <c r="I18" s="70" t="s">
        <v>494</v>
      </c>
      <c r="J18" s="40"/>
      <c r="K18" s="40"/>
      <c r="M18" s="35"/>
      <c r="N18" s="35"/>
      <c r="O18" s="35"/>
      <c r="P18" s="35"/>
      <c r="Q18" s="35"/>
    </row>
    <row r="19" spans="4:17" ht="45">
      <c r="D19" s="68">
        <v>6</v>
      </c>
      <c r="E19" s="69" t="s">
        <v>482</v>
      </c>
      <c r="F19" s="70" t="s">
        <v>483</v>
      </c>
      <c r="G19" s="70" t="s">
        <v>485</v>
      </c>
      <c r="H19" s="69" t="s">
        <v>495</v>
      </c>
      <c r="I19" s="70" t="s">
        <v>496</v>
      </c>
      <c r="J19" s="40"/>
      <c r="K19" s="40"/>
    </row>
    <row r="20" spans="4:17" ht="60">
      <c r="D20" s="68">
        <v>7</v>
      </c>
      <c r="E20" s="69" t="s">
        <v>482</v>
      </c>
      <c r="F20" s="70" t="s">
        <v>483</v>
      </c>
      <c r="G20" s="70" t="s">
        <v>485</v>
      </c>
      <c r="H20" s="69" t="s">
        <v>497</v>
      </c>
      <c r="I20" s="70" t="s">
        <v>498</v>
      </c>
      <c r="J20" s="40"/>
      <c r="K20" s="40"/>
    </row>
    <row r="21" spans="4:17" ht="45">
      <c r="D21" s="68">
        <v>8</v>
      </c>
      <c r="E21" s="69" t="s">
        <v>482</v>
      </c>
      <c r="F21" s="70" t="s">
        <v>483</v>
      </c>
      <c r="G21" s="70" t="s">
        <v>485</v>
      </c>
      <c r="H21" s="69" t="s">
        <v>499</v>
      </c>
      <c r="I21" s="70" t="s">
        <v>500</v>
      </c>
      <c r="J21" s="40"/>
      <c r="K21" s="40"/>
    </row>
    <row r="22" spans="4:17" ht="45">
      <c r="D22" s="68">
        <v>9</v>
      </c>
      <c r="E22" s="69" t="s">
        <v>482</v>
      </c>
      <c r="F22" s="70" t="s">
        <v>483</v>
      </c>
      <c r="G22" s="70" t="s">
        <v>485</v>
      </c>
      <c r="H22" s="69" t="s">
        <v>501</v>
      </c>
      <c r="I22" s="70" t="s">
        <v>502</v>
      </c>
      <c r="J22" s="40"/>
      <c r="K22" s="40"/>
    </row>
    <row r="23" spans="4:17" ht="90">
      <c r="D23" s="68">
        <v>10</v>
      </c>
      <c r="E23" s="69" t="s">
        <v>482</v>
      </c>
      <c r="F23" s="70" t="s">
        <v>483</v>
      </c>
      <c r="G23" s="70" t="s">
        <v>485</v>
      </c>
      <c r="H23" s="69" t="s">
        <v>503</v>
      </c>
      <c r="I23" s="70" t="s">
        <v>504</v>
      </c>
      <c r="J23" s="40"/>
      <c r="K23" s="40"/>
    </row>
    <row r="24" spans="4:17" ht="90">
      <c r="D24" s="68">
        <v>11</v>
      </c>
      <c r="E24" s="69" t="s">
        <v>482</v>
      </c>
      <c r="F24" s="70" t="s">
        <v>483</v>
      </c>
      <c r="G24" s="70" t="s">
        <v>485</v>
      </c>
      <c r="H24" s="69" t="s">
        <v>505</v>
      </c>
      <c r="I24" s="70" t="s">
        <v>506</v>
      </c>
      <c r="J24" s="40"/>
      <c r="K24" s="40"/>
    </row>
    <row r="25" spans="4:17" ht="75">
      <c r="D25" s="68">
        <v>12</v>
      </c>
      <c r="E25" s="69" t="s">
        <v>482</v>
      </c>
      <c r="F25" s="70" t="s">
        <v>483</v>
      </c>
      <c r="G25" s="70" t="s">
        <v>485</v>
      </c>
      <c r="H25" s="69" t="s">
        <v>481</v>
      </c>
      <c r="I25" s="70" t="s">
        <v>507</v>
      </c>
      <c r="J25" s="40"/>
      <c r="K25" s="40"/>
    </row>
    <row r="26" spans="4:17" ht="45">
      <c r="D26" s="68">
        <v>13</v>
      </c>
      <c r="E26" s="69" t="s">
        <v>482</v>
      </c>
      <c r="F26" s="70" t="s">
        <v>483</v>
      </c>
      <c r="G26" s="70" t="s">
        <v>485</v>
      </c>
      <c r="H26" s="69" t="s">
        <v>508</v>
      </c>
      <c r="I26" s="70" t="s">
        <v>509</v>
      </c>
      <c r="J26" s="40"/>
      <c r="K26" s="40"/>
    </row>
    <row r="27" spans="4:17" ht="60">
      <c r="D27" s="68">
        <v>14</v>
      </c>
      <c r="E27" s="69" t="s">
        <v>482</v>
      </c>
      <c r="F27" s="70" t="s">
        <v>483</v>
      </c>
      <c r="G27" s="70" t="s">
        <v>485</v>
      </c>
      <c r="H27" s="69" t="s">
        <v>510</v>
      </c>
      <c r="I27" s="70" t="s">
        <v>511</v>
      </c>
      <c r="J27" s="40"/>
      <c r="K27" s="40"/>
    </row>
    <row r="28" spans="4:17" ht="75">
      <c r="D28" s="68">
        <v>15</v>
      </c>
      <c r="E28" s="69" t="s">
        <v>482</v>
      </c>
      <c r="F28" s="70" t="s">
        <v>483</v>
      </c>
      <c r="G28" s="70" t="s">
        <v>485</v>
      </c>
      <c r="H28" s="69" t="s">
        <v>512</v>
      </c>
      <c r="I28" s="70" t="s">
        <v>513</v>
      </c>
      <c r="J28" s="40"/>
      <c r="K28" s="40"/>
    </row>
    <row r="29" spans="4:17" ht="90">
      <c r="D29" s="68">
        <v>16</v>
      </c>
      <c r="E29" s="69" t="s">
        <v>482</v>
      </c>
      <c r="F29" s="70" t="s">
        <v>483</v>
      </c>
      <c r="G29" s="70" t="s">
        <v>485</v>
      </c>
      <c r="H29" s="69" t="s">
        <v>514</v>
      </c>
      <c r="I29" s="70" t="s">
        <v>515</v>
      </c>
      <c r="J29" s="40"/>
      <c r="K29" s="40"/>
    </row>
    <row r="30" spans="4:17" ht="60">
      <c r="D30" s="68">
        <v>17</v>
      </c>
      <c r="E30" s="69" t="s">
        <v>388</v>
      </c>
      <c r="F30" s="70" t="s">
        <v>389</v>
      </c>
      <c r="G30" s="70" t="s">
        <v>392</v>
      </c>
      <c r="H30" s="69" t="s">
        <v>390</v>
      </c>
      <c r="I30" s="70" t="s">
        <v>391</v>
      </c>
      <c r="J30" s="40"/>
      <c r="K30" s="40"/>
    </row>
    <row r="31" spans="4:17" ht="60">
      <c r="D31" s="68">
        <v>18</v>
      </c>
      <c r="E31" s="69" t="s">
        <v>388</v>
      </c>
      <c r="F31" s="70" t="s">
        <v>389</v>
      </c>
      <c r="G31" s="70" t="s">
        <v>394</v>
      </c>
      <c r="H31" s="69" t="s">
        <v>393</v>
      </c>
      <c r="I31" s="70" t="s">
        <v>395</v>
      </c>
      <c r="J31" s="40"/>
      <c r="K31" s="40"/>
    </row>
    <row r="32" spans="4:17" ht="60">
      <c r="D32" s="68">
        <v>19</v>
      </c>
      <c r="E32" s="69" t="s">
        <v>388</v>
      </c>
      <c r="F32" s="70" t="s">
        <v>389</v>
      </c>
      <c r="G32" s="70" t="s">
        <v>396</v>
      </c>
      <c r="H32" s="69" t="s">
        <v>397</v>
      </c>
      <c r="I32" s="70" t="s">
        <v>398</v>
      </c>
      <c r="J32" s="40"/>
      <c r="K32" s="40"/>
    </row>
    <row r="33" spans="4:11" ht="60">
      <c r="D33" s="68">
        <v>20</v>
      </c>
      <c r="E33" s="69" t="s">
        <v>388</v>
      </c>
      <c r="F33" s="70" t="s">
        <v>389</v>
      </c>
      <c r="G33" s="70" t="s">
        <v>400</v>
      </c>
      <c r="H33" s="69" t="s">
        <v>399</v>
      </c>
      <c r="I33" s="70" t="s">
        <v>401</v>
      </c>
      <c r="J33" s="40"/>
      <c r="K33" s="40"/>
    </row>
    <row r="34" spans="4:11" ht="60">
      <c r="D34" s="68">
        <v>21</v>
      </c>
      <c r="E34" s="69" t="s">
        <v>388</v>
      </c>
      <c r="F34" s="70" t="s">
        <v>389</v>
      </c>
      <c r="G34" s="70" t="s">
        <v>403</v>
      </c>
      <c r="H34" s="69" t="s">
        <v>402</v>
      </c>
      <c r="I34" s="70" t="s">
        <v>404</v>
      </c>
      <c r="J34" s="40"/>
      <c r="K34" s="40"/>
    </row>
    <row r="35" spans="4:11" ht="60">
      <c r="D35" s="68">
        <v>22</v>
      </c>
      <c r="E35" s="69" t="s">
        <v>388</v>
      </c>
      <c r="F35" s="70" t="s">
        <v>389</v>
      </c>
      <c r="G35" s="70" t="s">
        <v>405</v>
      </c>
      <c r="H35" s="69" t="s">
        <v>406</v>
      </c>
      <c r="I35" s="70" t="s">
        <v>407</v>
      </c>
      <c r="J35" s="40"/>
      <c r="K35" s="40"/>
    </row>
    <row r="36" spans="4:11" ht="75">
      <c r="D36" s="68">
        <v>23</v>
      </c>
      <c r="E36" s="69" t="s">
        <v>408</v>
      </c>
      <c r="F36" s="70" t="s">
        <v>111</v>
      </c>
      <c r="G36" s="70" t="s">
        <v>410</v>
      </c>
      <c r="H36" s="69" t="s">
        <v>409</v>
      </c>
      <c r="I36" s="70" t="s">
        <v>411</v>
      </c>
      <c r="J36" s="40"/>
      <c r="K36" s="40"/>
    </row>
    <row r="37" spans="4:11" ht="60">
      <c r="D37" s="68">
        <v>24</v>
      </c>
      <c r="E37" s="69" t="s">
        <v>412</v>
      </c>
      <c r="F37" s="70" t="s">
        <v>413</v>
      </c>
      <c r="G37" s="70" t="s">
        <v>414</v>
      </c>
      <c r="H37" s="69" t="s">
        <v>415</v>
      </c>
      <c r="I37" s="70" t="s">
        <v>416</v>
      </c>
      <c r="J37" s="40"/>
      <c r="K37" s="40"/>
    </row>
    <row r="38" spans="4:11" ht="60">
      <c r="D38" s="68">
        <v>25</v>
      </c>
      <c r="E38" s="69" t="s">
        <v>412</v>
      </c>
      <c r="F38" s="70" t="s">
        <v>413</v>
      </c>
      <c r="G38" s="70" t="s">
        <v>418</v>
      </c>
      <c r="H38" s="69" t="s">
        <v>417</v>
      </c>
      <c r="I38" s="70" t="s">
        <v>419</v>
      </c>
      <c r="J38" s="40"/>
      <c r="K38" s="40"/>
    </row>
    <row r="39" spans="4:11" ht="60">
      <c r="D39" s="68">
        <v>26</v>
      </c>
      <c r="E39" s="69" t="s">
        <v>412</v>
      </c>
      <c r="F39" s="70" t="s">
        <v>413</v>
      </c>
      <c r="G39" s="70" t="s">
        <v>421</v>
      </c>
      <c r="H39" s="69" t="s">
        <v>420</v>
      </c>
      <c r="I39" s="70" t="s">
        <v>422</v>
      </c>
      <c r="J39" s="40"/>
      <c r="K39" s="40"/>
    </row>
    <row r="40" spans="4:11" ht="75">
      <c r="D40" s="68">
        <v>27</v>
      </c>
      <c r="E40" s="69" t="s">
        <v>412</v>
      </c>
      <c r="F40" s="70" t="s">
        <v>413</v>
      </c>
      <c r="G40" s="70" t="s">
        <v>423</v>
      </c>
      <c r="H40" s="69" t="s">
        <v>424</v>
      </c>
      <c r="I40" s="70" t="s">
        <v>425</v>
      </c>
      <c r="J40" s="40"/>
      <c r="K40" s="40"/>
    </row>
    <row r="41" spans="4:11" ht="60">
      <c r="D41" s="68">
        <v>28</v>
      </c>
      <c r="E41" s="69" t="s">
        <v>412</v>
      </c>
      <c r="F41" s="70" t="s">
        <v>413</v>
      </c>
      <c r="G41" s="70" t="s">
        <v>427</v>
      </c>
      <c r="H41" s="69" t="s">
        <v>426</v>
      </c>
      <c r="I41" s="70" t="s">
        <v>428</v>
      </c>
      <c r="J41" s="40"/>
      <c r="K41" s="40"/>
    </row>
    <row r="42" spans="4:11" ht="60">
      <c r="D42" s="68">
        <v>29</v>
      </c>
      <c r="E42" s="69" t="s">
        <v>412</v>
      </c>
      <c r="F42" s="70" t="s">
        <v>413</v>
      </c>
      <c r="G42" s="70" t="s">
        <v>429</v>
      </c>
      <c r="H42" s="69" t="s">
        <v>430</v>
      </c>
      <c r="I42" s="70" t="s">
        <v>431</v>
      </c>
      <c r="J42" s="40"/>
      <c r="K42" s="40"/>
    </row>
    <row r="43" spans="4:11" ht="60">
      <c r="D43" s="68">
        <v>30</v>
      </c>
      <c r="E43" s="69" t="s">
        <v>412</v>
      </c>
      <c r="F43" s="70" t="s">
        <v>413</v>
      </c>
      <c r="G43" s="70" t="s">
        <v>432</v>
      </c>
      <c r="H43" s="69" t="s">
        <v>433</v>
      </c>
      <c r="I43" s="70" t="s">
        <v>434</v>
      </c>
      <c r="J43" s="40"/>
      <c r="K43" s="40"/>
    </row>
    <row r="44" spans="4:11" ht="60">
      <c r="D44" s="68">
        <v>31</v>
      </c>
      <c r="E44" s="69" t="s">
        <v>412</v>
      </c>
      <c r="F44" s="70" t="s">
        <v>413</v>
      </c>
      <c r="G44" s="70" t="s">
        <v>436</v>
      </c>
      <c r="H44" s="69" t="s">
        <v>435</v>
      </c>
      <c r="I44" s="70" t="s">
        <v>437</v>
      </c>
      <c r="J44" s="40"/>
      <c r="K44" s="40"/>
    </row>
    <row r="45" spans="4:11" ht="60">
      <c r="D45" s="68">
        <v>32</v>
      </c>
      <c r="E45" s="69" t="s">
        <v>412</v>
      </c>
      <c r="F45" s="70" t="s">
        <v>413</v>
      </c>
      <c r="G45" s="70" t="s">
        <v>438</v>
      </c>
      <c r="H45" s="69" t="s">
        <v>439</v>
      </c>
      <c r="I45" s="70" t="s">
        <v>440</v>
      </c>
      <c r="J45" s="40"/>
      <c r="K45" s="40"/>
    </row>
    <row r="46" spans="4:11" ht="60">
      <c r="D46" s="68">
        <v>33</v>
      </c>
      <c r="E46" s="69" t="s">
        <v>412</v>
      </c>
      <c r="F46" s="70" t="s">
        <v>413</v>
      </c>
      <c r="G46" s="70" t="s">
        <v>441</v>
      </c>
      <c r="H46" s="69" t="s">
        <v>442</v>
      </c>
      <c r="I46" s="70" t="s">
        <v>443</v>
      </c>
      <c r="J46" s="40"/>
      <c r="K46" s="40"/>
    </row>
    <row r="47" spans="4:11" ht="60">
      <c r="D47" s="68">
        <v>34</v>
      </c>
      <c r="E47" s="69" t="s">
        <v>412</v>
      </c>
      <c r="F47" s="70" t="s">
        <v>413</v>
      </c>
      <c r="G47" s="70" t="s">
        <v>444</v>
      </c>
      <c r="H47" s="69" t="s">
        <v>445</v>
      </c>
      <c r="I47" s="70" t="s">
        <v>446</v>
      </c>
      <c r="J47" s="40"/>
      <c r="K47" s="40"/>
    </row>
    <row r="48" spans="4:11" ht="30">
      <c r="D48" s="68">
        <v>35</v>
      </c>
      <c r="E48" s="69" t="s">
        <v>447</v>
      </c>
      <c r="F48" s="70" t="s">
        <v>448</v>
      </c>
      <c r="G48" s="70" t="s">
        <v>449</v>
      </c>
      <c r="H48" s="69" t="s">
        <v>450</v>
      </c>
      <c r="I48" s="70" t="s">
        <v>451</v>
      </c>
      <c r="J48" s="40"/>
      <c r="K48" s="40"/>
    </row>
    <row r="49" spans="4:11" ht="30">
      <c r="D49" s="68">
        <v>36</v>
      </c>
      <c r="E49" s="69" t="s">
        <v>447</v>
      </c>
      <c r="F49" s="70" t="s">
        <v>448</v>
      </c>
      <c r="G49" s="70" t="s">
        <v>452</v>
      </c>
      <c r="H49" s="69" t="s">
        <v>453</v>
      </c>
      <c r="I49" s="70" t="s">
        <v>454</v>
      </c>
      <c r="J49" s="40"/>
      <c r="K49" s="40"/>
    </row>
    <row r="50" spans="4:11" ht="45">
      <c r="D50" s="68">
        <v>37</v>
      </c>
      <c r="E50" s="69" t="s">
        <v>447</v>
      </c>
      <c r="F50" s="70" t="s">
        <v>448</v>
      </c>
      <c r="G50" s="70" t="s">
        <v>457</v>
      </c>
      <c r="H50" s="69" t="s">
        <v>455</v>
      </c>
      <c r="I50" s="70" t="s">
        <v>456</v>
      </c>
      <c r="J50" s="40"/>
      <c r="K50" s="40"/>
    </row>
    <row r="51" spans="4:11" ht="30">
      <c r="D51" s="68">
        <v>38</v>
      </c>
      <c r="E51" s="69" t="s">
        <v>447</v>
      </c>
      <c r="F51" s="70" t="s">
        <v>448</v>
      </c>
      <c r="G51" s="70" t="s">
        <v>459</v>
      </c>
      <c r="H51" s="69" t="s">
        <v>458</v>
      </c>
      <c r="I51" s="70" t="s">
        <v>460</v>
      </c>
      <c r="J51" s="40"/>
      <c r="K51" s="40"/>
    </row>
    <row r="52" spans="4:11" ht="30">
      <c r="D52" s="68">
        <v>39</v>
      </c>
      <c r="E52" s="69" t="s">
        <v>447</v>
      </c>
      <c r="F52" s="70" t="s">
        <v>448</v>
      </c>
      <c r="G52" s="70" t="s">
        <v>459</v>
      </c>
      <c r="H52" s="69" t="s">
        <v>461</v>
      </c>
      <c r="I52" s="70" t="s">
        <v>462</v>
      </c>
      <c r="J52" s="40"/>
      <c r="K52" s="40"/>
    </row>
    <row r="53" spans="4:11" ht="60">
      <c r="D53" s="68">
        <v>40</v>
      </c>
      <c r="E53" s="69" t="s">
        <v>447</v>
      </c>
      <c r="F53" s="70" t="s">
        <v>448</v>
      </c>
      <c r="G53" s="70" t="s">
        <v>464</v>
      </c>
      <c r="H53" s="69" t="s">
        <v>463</v>
      </c>
      <c r="I53" s="70" t="s">
        <v>465</v>
      </c>
      <c r="J53" s="40"/>
      <c r="K53" s="40"/>
    </row>
    <row r="54" spans="4:11" ht="45">
      <c r="D54" s="68">
        <v>41</v>
      </c>
      <c r="E54" s="69" t="s">
        <v>447</v>
      </c>
      <c r="F54" s="70" t="s">
        <v>448</v>
      </c>
      <c r="G54" s="70" t="s">
        <v>467</v>
      </c>
      <c r="H54" s="69" t="s">
        <v>466</v>
      </c>
      <c r="I54" s="70" t="s">
        <v>468</v>
      </c>
      <c r="J54" s="40"/>
      <c r="K54" s="40"/>
    </row>
    <row r="55" spans="4:11" ht="45">
      <c r="D55" s="68">
        <v>42</v>
      </c>
      <c r="E55" s="69" t="s">
        <v>447</v>
      </c>
      <c r="F55" s="70" t="s">
        <v>448</v>
      </c>
      <c r="G55" s="70" t="s">
        <v>469</v>
      </c>
      <c r="H55" s="69" t="s">
        <v>470</v>
      </c>
      <c r="I55" s="70" t="s">
        <v>471</v>
      </c>
      <c r="J55" s="40"/>
      <c r="K55" s="40"/>
    </row>
    <row r="56" spans="4:11" ht="30">
      <c r="D56" s="68">
        <v>43</v>
      </c>
      <c r="E56" s="69" t="s">
        <v>447</v>
      </c>
      <c r="F56" s="70" t="s">
        <v>448</v>
      </c>
      <c r="G56" s="70" t="s">
        <v>473</v>
      </c>
      <c r="H56" s="69" t="s">
        <v>472</v>
      </c>
      <c r="I56" s="70" t="s">
        <v>474</v>
      </c>
      <c r="J56" s="40"/>
      <c r="K56" s="40"/>
    </row>
    <row r="57" spans="4:11" ht="30">
      <c r="D57" s="68">
        <v>44</v>
      </c>
      <c r="E57" s="69" t="s">
        <v>447</v>
      </c>
      <c r="F57" s="70" t="s">
        <v>448</v>
      </c>
      <c r="G57" s="70" t="s">
        <v>476</v>
      </c>
      <c r="H57" s="69" t="s">
        <v>475</v>
      </c>
      <c r="I57" s="70" t="s">
        <v>477</v>
      </c>
      <c r="J57" s="40"/>
      <c r="K57" s="40"/>
    </row>
    <row r="58" spans="4:11" ht="60">
      <c r="D58" s="68">
        <v>45</v>
      </c>
      <c r="E58" s="69" t="s">
        <v>447</v>
      </c>
      <c r="F58" s="70" t="s">
        <v>448</v>
      </c>
      <c r="G58" s="70" t="s">
        <v>478</v>
      </c>
      <c r="H58" s="69" t="s">
        <v>479</v>
      </c>
      <c r="I58" s="70" t="s">
        <v>480</v>
      </c>
      <c r="J58" s="40"/>
      <c r="K58" s="40"/>
    </row>
    <row r="59" spans="4:11" ht="60">
      <c r="D59" s="68">
        <v>46</v>
      </c>
      <c r="E59" s="69" t="s">
        <v>516</v>
      </c>
      <c r="F59" s="70" t="s">
        <v>517</v>
      </c>
      <c r="G59" s="70" t="s">
        <v>518</v>
      </c>
      <c r="H59" s="69" t="s">
        <v>519</v>
      </c>
      <c r="I59" s="70" t="s">
        <v>520</v>
      </c>
      <c r="J59" s="40"/>
      <c r="K59" s="40"/>
    </row>
    <row r="60" spans="4:11" ht="75">
      <c r="D60" s="68">
        <v>47</v>
      </c>
      <c r="E60" s="69" t="s">
        <v>516</v>
      </c>
      <c r="F60" s="70" t="s">
        <v>517</v>
      </c>
      <c r="G60" s="70" t="s">
        <v>518</v>
      </c>
      <c r="H60" s="69" t="s">
        <v>522</v>
      </c>
      <c r="I60" s="70" t="s">
        <v>521</v>
      </c>
      <c r="J60" s="40"/>
      <c r="K60" s="40"/>
    </row>
    <row r="61" spans="4:11" ht="60">
      <c r="D61" s="68">
        <v>48</v>
      </c>
      <c r="E61" s="69" t="s">
        <v>516</v>
      </c>
      <c r="F61" s="70" t="s">
        <v>517</v>
      </c>
      <c r="G61" s="70" t="s">
        <v>518</v>
      </c>
      <c r="H61" s="69" t="s">
        <v>523</v>
      </c>
      <c r="I61" s="70" t="s">
        <v>524</v>
      </c>
      <c r="J61" s="40"/>
      <c r="K61" s="40"/>
    </row>
    <row r="62" spans="4:11" ht="60">
      <c r="D62" s="68">
        <v>49</v>
      </c>
      <c r="E62" s="69" t="s">
        <v>516</v>
      </c>
      <c r="F62" s="70" t="s">
        <v>517</v>
      </c>
      <c r="G62" s="70" t="s">
        <v>518</v>
      </c>
      <c r="H62" s="69" t="s">
        <v>525</v>
      </c>
      <c r="I62" s="70" t="s">
        <v>527</v>
      </c>
      <c r="J62" s="40"/>
      <c r="K62" s="40"/>
    </row>
    <row r="63" spans="4:11" ht="60">
      <c r="D63" s="68">
        <v>50</v>
      </c>
      <c r="E63" s="69" t="s">
        <v>516</v>
      </c>
      <c r="F63" s="70" t="s">
        <v>517</v>
      </c>
      <c r="G63" s="70" t="s">
        <v>518</v>
      </c>
      <c r="H63" s="69" t="s">
        <v>526</v>
      </c>
      <c r="I63" s="70" t="s">
        <v>528</v>
      </c>
      <c r="J63" s="40"/>
      <c r="K63" s="40"/>
    </row>
    <row r="64" spans="4:11" ht="60">
      <c r="D64" s="68">
        <v>51</v>
      </c>
      <c r="E64" s="69" t="s">
        <v>516</v>
      </c>
      <c r="F64" s="70" t="s">
        <v>517</v>
      </c>
      <c r="G64" s="70" t="s">
        <v>518</v>
      </c>
      <c r="H64" s="69" t="s">
        <v>529</v>
      </c>
      <c r="I64" s="70" t="s">
        <v>530</v>
      </c>
      <c r="J64" s="40"/>
      <c r="K64" s="40"/>
    </row>
    <row r="65" spans="4:11" ht="60">
      <c r="D65" s="68">
        <v>52</v>
      </c>
      <c r="E65" s="69" t="s">
        <v>516</v>
      </c>
      <c r="F65" s="70" t="s">
        <v>517</v>
      </c>
      <c r="G65" s="70" t="s">
        <v>518</v>
      </c>
      <c r="H65" s="69" t="s">
        <v>531</v>
      </c>
      <c r="I65" s="70" t="s">
        <v>532</v>
      </c>
      <c r="J65" s="40"/>
      <c r="K65" s="40"/>
    </row>
    <row r="66" spans="4:11" ht="60">
      <c r="D66" s="68">
        <v>53</v>
      </c>
      <c r="E66" s="69" t="s">
        <v>516</v>
      </c>
      <c r="F66" s="70" t="s">
        <v>517</v>
      </c>
      <c r="G66" s="70" t="s">
        <v>518</v>
      </c>
      <c r="H66" s="69" t="s">
        <v>533</v>
      </c>
      <c r="I66" s="70" t="s">
        <v>534</v>
      </c>
      <c r="J66" s="40"/>
      <c r="K66" s="40"/>
    </row>
    <row r="67" spans="4:11" ht="60">
      <c r="D67" s="68">
        <v>54</v>
      </c>
      <c r="E67" s="69" t="s">
        <v>516</v>
      </c>
      <c r="F67" s="70" t="s">
        <v>517</v>
      </c>
      <c r="G67" s="70" t="s">
        <v>518</v>
      </c>
      <c r="H67" s="69" t="s">
        <v>535</v>
      </c>
      <c r="I67" s="70" t="s">
        <v>536</v>
      </c>
      <c r="J67" s="40"/>
      <c r="K67" s="40"/>
    </row>
    <row r="68" spans="4:11" ht="60">
      <c r="D68" s="68">
        <v>55</v>
      </c>
      <c r="E68" s="69" t="s">
        <v>516</v>
      </c>
      <c r="F68" s="70" t="s">
        <v>517</v>
      </c>
      <c r="G68" s="70" t="s">
        <v>518</v>
      </c>
      <c r="H68" s="69" t="s">
        <v>537</v>
      </c>
      <c r="I68" s="70" t="s">
        <v>538</v>
      </c>
      <c r="J68" s="40"/>
      <c r="K68" s="40"/>
    </row>
    <row r="69" spans="4:11" ht="60">
      <c r="D69" s="68">
        <v>56</v>
      </c>
      <c r="E69" s="69" t="s">
        <v>516</v>
      </c>
      <c r="F69" s="70" t="s">
        <v>517</v>
      </c>
      <c r="G69" s="70" t="s">
        <v>518</v>
      </c>
      <c r="H69" s="69" t="s">
        <v>539</v>
      </c>
      <c r="I69" s="70" t="s">
        <v>540</v>
      </c>
      <c r="J69" s="40"/>
      <c r="K69" s="40"/>
    </row>
    <row r="70" spans="4:11" ht="60">
      <c r="D70" s="68">
        <v>57</v>
      </c>
      <c r="E70" s="69" t="s">
        <v>516</v>
      </c>
      <c r="F70" s="70" t="s">
        <v>517</v>
      </c>
      <c r="G70" s="70" t="s">
        <v>518</v>
      </c>
      <c r="H70" s="69" t="s">
        <v>541</v>
      </c>
      <c r="I70" s="70" t="s">
        <v>542</v>
      </c>
      <c r="J70" s="40"/>
      <c r="K70" s="40"/>
    </row>
    <row r="71" spans="4:11" ht="60">
      <c r="D71" s="68">
        <v>58</v>
      </c>
      <c r="E71" s="69" t="s">
        <v>516</v>
      </c>
      <c r="F71" s="70" t="s">
        <v>517</v>
      </c>
      <c r="G71" s="70" t="s">
        <v>518</v>
      </c>
      <c r="H71" s="69" t="s">
        <v>543</v>
      </c>
      <c r="I71" s="70" t="s">
        <v>544</v>
      </c>
      <c r="J71" s="40"/>
      <c r="K71" s="40"/>
    </row>
    <row r="72" spans="4:11" ht="60">
      <c r="D72" s="68">
        <v>59</v>
      </c>
      <c r="E72" s="69" t="s">
        <v>516</v>
      </c>
      <c r="F72" s="70" t="s">
        <v>517</v>
      </c>
      <c r="G72" s="70" t="s">
        <v>518</v>
      </c>
      <c r="H72" s="69" t="s">
        <v>545</v>
      </c>
      <c r="I72" s="70" t="s">
        <v>546</v>
      </c>
      <c r="J72" s="40"/>
      <c r="K72" s="40"/>
    </row>
    <row r="73" spans="4:11" ht="75">
      <c r="D73" s="68">
        <v>60</v>
      </c>
      <c r="E73" s="69" t="s">
        <v>516</v>
      </c>
      <c r="F73" s="70" t="s">
        <v>517</v>
      </c>
      <c r="G73" s="70" t="s">
        <v>518</v>
      </c>
      <c r="H73" s="69" t="s">
        <v>547</v>
      </c>
      <c r="I73" s="70" t="s">
        <v>548</v>
      </c>
      <c r="J73" s="40"/>
      <c r="K73" s="40"/>
    </row>
    <row r="74" spans="4:11" ht="60">
      <c r="D74" s="68">
        <v>61</v>
      </c>
      <c r="E74" s="69" t="s">
        <v>516</v>
      </c>
      <c r="F74" s="70" t="s">
        <v>517</v>
      </c>
      <c r="G74" s="70" t="s">
        <v>518</v>
      </c>
      <c r="H74" s="69" t="s">
        <v>549</v>
      </c>
      <c r="I74" s="70" t="s">
        <v>550</v>
      </c>
      <c r="J74" s="40"/>
      <c r="K74" s="40"/>
    </row>
    <row r="75" spans="4:11" ht="60">
      <c r="D75" s="68">
        <v>62</v>
      </c>
      <c r="E75" s="69" t="s">
        <v>516</v>
      </c>
      <c r="F75" s="70" t="s">
        <v>517</v>
      </c>
      <c r="G75" s="70" t="s">
        <v>518</v>
      </c>
      <c r="H75" s="69" t="s">
        <v>551</v>
      </c>
      <c r="I75" s="70" t="s">
        <v>552</v>
      </c>
      <c r="J75" s="40"/>
      <c r="K75" s="40"/>
    </row>
    <row r="76" spans="4:11" ht="60">
      <c r="D76" s="68">
        <v>63</v>
      </c>
      <c r="E76" s="69" t="s">
        <v>516</v>
      </c>
      <c r="F76" s="70" t="s">
        <v>517</v>
      </c>
      <c r="G76" s="70" t="s">
        <v>518</v>
      </c>
      <c r="H76" s="69" t="s">
        <v>553</v>
      </c>
      <c r="I76" s="70" t="s">
        <v>554</v>
      </c>
      <c r="J76" s="40"/>
      <c r="K76" s="40"/>
    </row>
    <row r="77" spans="4:11" ht="60">
      <c r="D77" s="68">
        <v>64</v>
      </c>
      <c r="E77" s="69" t="s">
        <v>516</v>
      </c>
      <c r="F77" s="70" t="s">
        <v>517</v>
      </c>
      <c r="G77" s="70" t="s">
        <v>518</v>
      </c>
      <c r="H77" s="69" t="s">
        <v>555</v>
      </c>
      <c r="I77" s="70" t="s">
        <v>556</v>
      </c>
      <c r="J77" s="40"/>
      <c r="K77" s="40"/>
    </row>
    <row r="78" spans="4:11" ht="60">
      <c r="D78" s="68">
        <v>65</v>
      </c>
      <c r="E78" s="69" t="s">
        <v>516</v>
      </c>
      <c r="F78" s="70" t="s">
        <v>517</v>
      </c>
      <c r="G78" s="70" t="s">
        <v>518</v>
      </c>
      <c r="H78" s="69" t="s">
        <v>557</v>
      </c>
      <c r="I78" s="70" t="s">
        <v>558</v>
      </c>
      <c r="J78" s="40"/>
      <c r="K78" s="40"/>
    </row>
    <row r="79" spans="4:11" ht="60">
      <c r="D79" s="68">
        <v>66</v>
      </c>
      <c r="E79" s="69" t="s">
        <v>516</v>
      </c>
      <c r="F79" s="70" t="s">
        <v>517</v>
      </c>
      <c r="G79" s="70" t="s">
        <v>518</v>
      </c>
      <c r="H79" s="69" t="s">
        <v>559</v>
      </c>
      <c r="I79" s="70" t="s">
        <v>560</v>
      </c>
      <c r="J79" s="40"/>
      <c r="K79" s="40"/>
    </row>
    <row r="80" spans="4:11" ht="60">
      <c r="D80" s="68">
        <v>67</v>
      </c>
      <c r="E80" s="69" t="s">
        <v>516</v>
      </c>
      <c r="F80" s="70" t="s">
        <v>517</v>
      </c>
      <c r="G80" s="70" t="s">
        <v>518</v>
      </c>
      <c r="H80" s="69" t="s">
        <v>561</v>
      </c>
      <c r="I80" s="70" t="s">
        <v>562</v>
      </c>
      <c r="J80" s="40"/>
      <c r="K80" s="40"/>
    </row>
    <row r="81" spans="4:11" ht="60">
      <c r="D81" s="68">
        <v>68</v>
      </c>
      <c r="E81" s="69" t="s">
        <v>516</v>
      </c>
      <c r="F81" s="70" t="s">
        <v>517</v>
      </c>
      <c r="G81" s="70" t="s">
        <v>518</v>
      </c>
      <c r="H81" s="69" t="s">
        <v>563</v>
      </c>
      <c r="I81" s="70" t="s">
        <v>564</v>
      </c>
      <c r="J81" s="40"/>
      <c r="K81" s="40"/>
    </row>
    <row r="82" spans="4:11" ht="60">
      <c r="D82" s="68">
        <v>69</v>
      </c>
      <c r="E82" s="69" t="s">
        <v>516</v>
      </c>
      <c r="F82" s="70" t="s">
        <v>517</v>
      </c>
      <c r="G82" s="70" t="s">
        <v>518</v>
      </c>
      <c r="H82" s="69" t="s">
        <v>565</v>
      </c>
      <c r="I82" s="70" t="s">
        <v>566</v>
      </c>
      <c r="J82" s="40"/>
      <c r="K82" s="40"/>
    </row>
    <row r="83" spans="4:11" ht="60">
      <c r="D83" s="68">
        <v>70</v>
      </c>
      <c r="E83" s="69" t="s">
        <v>516</v>
      </c>
      <c r="F83" s="70" t="s">
        <v>517</v>
      </c>
      <c r="G83" s="70" t="s">
        <v>518</v>
      </c>
      <c r="H83" s="69" t="s">
        <v>567</v>
      </c>
      <c r="I83" s="70" t="s">
        <v>568</v>
      </c>
      <c r="J83" s="40"/>
      <c r="K83" s="40"/>
    </row>
    <row r="84" spans="4:11" ht="60">
      <c r="D84" s="68">
        <v>71</v>
      </c>
      <c r="E84" s="69" t="s">
        <v>516</v>
      </c>
      <c r="F84" s="70" t="s">
        <v>517</v>
      </c>
      <c r="G84" s="70" t="s">
        <v>518</v>
      </c>
      <c r="H84" s="69" t="s">
        <v>569</v>
      </c>
      <c r="I84" s="70" t="s">
        <v>570</v>
      </c>
      <c r="J84" s="40"/>
      <c r="K84" s="40"/>
    </row>
    <row r="85" spans="4:11" ht="75">
      <c r="D85" s="68">
        <v>72</v>
      </c>
      <c r="E85" s="69" t="s">
        <v>516</v>
      </c>
      <c r="F85" s="70" t="s">
        <v>517</v>
      </c>
      <c r="G85" s="70" t="s">
        <v>518</v>
      </c>
      <c r="H85" s="69" t="s">
        <v>571</v>
      </c>
      <c r="I85" s="70" t="s">
        <v>572</v>
      </c>
      <c r="J85" s="40"/>
      <c r="K85" s="40"/>
    </row>
    <row r="86" spans="4:11" ht="60">
      <c r="D86" s="68">
        <v>73</v>
      </c>
      <c r="E86" s="69" t="s">
        <v>516</v>
      </c>
      <c r="F86" s="70" t="s">
        <v>517</v>
      </c>
      <c r="G86" s="70" t="s">
        <v>518</v>
      </c>
      <c r="H86" s="69" t="s">
        <v>573</v>
      </c>
      <c r="I86" s="70" t="s">
        <v>574</v>
      </c>
      <c r="J86" s="40"/>
      <c r="K86" s="40"/>
    </row>
    <row r="87" spans="4:11" ht="60">
      <c r="D87" s="68">
        <v>74</v>
      </c>
      <c r="E87" s="69" t="s">
        <v>516</v>
      </c>
      <c r="F87" s="70" t="s">
        <v>517</v>
      </c>
      <c r="G87" s="70" t="s">
        <v>518</v>
      </c>
      <c r="H87" s="69" t="s">
        <v>575</v>
      </c>
      <c r="I87" s="70" t="s">
        <v>576</v>
      </c>
      <c r="J87" s="40"/>
      <c r="K87" s="40"/>
    </row>
    <row r="88" spans="4:11" ht="60">
      <c r="D88" s="68">
        <v>75</v>
      </c>
      <c r="E88" s="69" t="s">
        <v>516</v>
      </c>
      <c r="F88" s="70" t="s">
        <v>517</v>
      </c>
      <c r="G88" s="70" t="s">
        <v>518</v>
      </c>
      <c r="H88" s="69" t="s">
        <v>577</v>
      </c>
      <c r="I88" s="70" t="s">
        <v>578</v>
      </c>
      <c r="J88" s="40"/>
      <c r="K88" s="40"/>
    </row>
    <row r="89" spans="4:11" ht="60">
      <c r="D89" s="68">
        <v>76</v>
      </c>
      <c r="E89" s="69" t="s">
        <v>516</v>
      </c>
      <c r="F89" s="70" t="s">
        <v>517</v>
      </c>
      <c r="G89" s="70" t="s">
        <v>518</v>
      </c>
      <c r="H89" s="69" t="s">
        <v>579</v>
      </c>
      <c r="I89" s="70" t="s">
        <v>580</v>
      </c>
      <c r="J89" s="40"/>
      <c r="K89" s="40"/>
    </row>
    <row r="90" spans="4:11" ht="60">
      <c r="D90" s="68">
        <v>77</v>
      </c>
      <c r="E90" s="69" t="s">
        <v>516</v>
      </c>
      <c r="F90" s="70" t="s">
        <v>517</v>
      </c>
      <c r="G90" s="70" t="s">
        <v>518</v>
      </c>
      <c r="H90" s="69" t="s">
        <v>581</v>
      </c>
      <c r="I90" s="70" t="s">
        <v>582</v>
      </c>
      <c r="J90" s="40"/>
      <c r="K90" s="40"/>
    </row>
    <row r="91" spans="4:11" ht="60">
      <c r="D91" s="68">
        <v>78</v>
      </c>
      <c r="E91" s="69" t="s">
        <v>516</v>
      </c>
      <c r="F91" s="70" t="s">
        <v>517</v>
      </c>
      <c r="G91" s="70" t="s">
        <v>518</v>
      </c>
      <c r="H91" s="69" t="s">
        <v>583</v>
      </c>
      <c r="I91" s="70" t="s">
        <v>584</v>
      </c>
      <c r="J91" s="40"/>
      <c r="K91" s="40"/>
    </row>
    <row r="92" spans="4:11" ht="60">
      <c r="D92" s="68">
        <v>79</v>
      </c>
      <c r="E92" s="69" t="s">
        <v>516</v>
      </c>
      <c r="F92" s="70" t="s">
        <v>517</v>
      </c>
      <c r="G92" s="70" t="s">
        <v>518</v>
      </c>
      <c r="H92" s="69" t="s">
        <v>585</v>
      </c>
      <c r="I92" s="70" t="s">
        <v>586</v>
      </c>
      <c r="J92" s="40"/>
      <c r="K92" s="40"/>
    </row>
    <row r="93" spans="4:11" ht="60">
      <c r="D93" s="68">
        <v>80</v>
      </c>
      <c r="E93" s="69" t="s">
        <v>516</v>
      </c>
      <c r="F93" s="70" t="s">
        <v>517</v>
      </c>
      <c r="G93" s="70" t="s">
        <v>518</v>
      </c>
      <c r="H93" s="69" t="s">
        <v>587</v>
      </c>
      <c r="I93" s="70" t="s">
        <v>588</v>
      </c>
      <c r="J93" s="40"/>
      <c r="K93" s="40"/>
    </row>
    <row r="94" spans="4:11" ht="60">
      <c r="D94" s="68">
        <v>81</v>
      </c>
      <c r="E94" s="69" t="s">
        <v>516</v>
      </c>
      <c r="F94" s="70" t="s">
        <v>517</v>
      </c>
      <c r="G94" s="70" t="s">
        <v>518</v>
      </c>
      <c r="H94" s="69" t="s">
        <v>589</v>
      </c>
      <c r="I94" s="70" t="s">
        <v>590</v>
      </c>
      <c r="J94" s="40"/>
      <c r="K94" s="40"/>
    </row>
    <row r="95" spans="4:11" ht="60">
      <c r="D95" s="68">
        <v>82</v>
      </c>
      <c r="E95" s="69" t="s">
        <v>516</v>
      </c>
      <c r="F95" s="70" t="s">
        <v>517</v>
      </c>
      <c r="G95" s="70" t="s">
        <v>518</v>
      </c>
      <c r="H95" s="69" t="s">
        <v>591</v>
      </c>
      <c r="I95" s="70" t="s">
        <v>592</v>
      </c>
      <c r="J95" s="40"/>
      <c r="K95" s="40"/>
    </row>
    <row r="96" spans="4:11" ht="60">
      <c r="D96" s="68">
        <v>83</v>
      </c>
      <c r="E96" s="69" t="s">
        <v>516</v>
      </c>
      <c r="F96" s="70" t="s">
        <v>517</v>
      </c>
      <c r="G96" s="70" t="s">
        <v>518</v>
      </c>
      <c r="H96" s="69" t="s">
        <v>593</v>
      </c>
      <c r="I96" s="70" t="s">
        <v>594</v>
      </c>
      <c r="J96" s="40"/>
      <c r="K96" s="40"/>
    </row>
    <row r="97" spans="4:11" ht="60">
      <c r="D97" s="68">
        <v>84</v>
      </c>
      <c r="E97" s="69" t="s">
        <v>516</v>
      </c>
      <c r="F97" s="70" t="s">
        <v>517</v>
      </c>
      <c r="G97" s="70" t="s">
        <v>518</v>
      </c>
      <c r="H97" s="69" t="s">
        <v>595</v>
      </c>
      <c r="I97" s="70" t="s">
        <v>596</v>
      </c>
      <c r="J97" s="40"/>
      <c r="K97" s="40"/>
    </row>
    <row r="98" spans="4:11" ht="60">
      <c r="D98" s="68">
        <v>85</v>
      </c>
      <c r="E98" s="69" t="s">
        <v>516</v>
      </c>
      <c r="F98" s="70" t="s">
        <v>517</v>
      </c>
      <c r="G98" s="70" t="s">
        <v>518</v>
      </c>
      <c r="H98" s="69" t="s">
        <v>597</v>
      </c>
      <c r="I98" s="70" t="s">
        <v>598</v>
      </c>
      <c r="J98" s="40"/>
      <c r="K98" s="40"/>
    </row>
    <row r="99" spans="4:11" ht="60">
      <c r="D99" s="68">
        <v>86</v>
      </c>
      <c r="E99" s="69" t="s">
        <v>516</v>
      </c>
      <c r="F99" s="70" t="s">
        <v>517</v>
      </c>
      <c r="G99" s="70" t="s">
        <v>518</v>
      </c>
      <c r="H99" s="69" t="s">
        <v>599</v>
      </c>
      <c r="I99" s="70" t="s">
        <v>600</v>
      </c>
      <c r="J99" s="40"/>
      <c r="K99" s="40"/>
    </row>
    <row r="100" spans="4:11" ht="60">
      <c r="D100" s="68">
        <v>87</v>
      </c>
      <c r="E100" s="69" t="s">
        <v>516</v>
      </c>
      <c r="F100" s="70" t="s">
        <v>517</v>
      </c>
      <c r="G100" s="70" t="s">
        <v>518</v>
      </c>
      <c r="H100" s="69" t="s">
        <v>601</v>
      </c>
      <c r="I100" s="70" t="s">
        <v>602</v>
      </c>
      <c r="J100" s="40"/>
      <c r="K100" s="40"/>
    </row>
    <row r="101" spans="4:11" ht="60">
      <c r="D101" s="68">
        <v>88</v>
      </c>
      <c r="E101" s="69" t="s">
        <v>516</v>
      </c>
      <c r="F101" s="70" t="s">
        <v>517</v>
      </c>
      <c r="G101" s="70" t="s">
        <v>518</v>
      </c>
      <c r="H101" s="69" t="s">
        <v>603</v>
      </c>
      <c r="I101" s="70" t="s">
        <v>604</v>
      </c>
      <c r="J101" s="40"/>
      <c r="K101" s="40"/>
    </row>
    <row r="102" spans="4:11" ht="60">
      <c r="D102" s="68">
        <v>89</v>
      </c>
      <c r="E102" s="69" t="s">
        <v>516</v>
      </c>
      <c r="F102" s="70" t="s">
        <v>517</v>
      </c>
      <c r="G102" s="70" t="s">
        <v>518</v>
      </c>
      <c r="H102" s="69" t="s">
        <v>605</v>
      </c>
      <c r="I102" s="70" t="s">
        <v>606</v>
      </c>
      <c r="J102" s="40"/>
      <c r="K102" s="40"/>
    </row>
    <row r="103" spans="4:11" ht="60">
      <c r="D103" s="68">
        <v>90</v>
      </c>
      <c r="E103" s="69" t="s">
        <v>516</v>
      </c>
      <c r="F103" s="70" t="s">
        <v>517</v>
      </c>
      <c r="G103" s="70" t="s">
        <v>518</v>
      </c>
      <c r="H103" s="69" t="s">
        <v>607</v>
      </c>
      <c r="I103" s="70" t="s">
        <v>606</v>
      </c>
      <c r="J103" s="40"/>
      <c r="K103" s="40"/>
    </row>
    <row r="104" spans="4:11" ht="60">
      <c r="D104" s="68">
        <v>91</v>
      </c>
      <c r="E104" s="69" t="s">
        <v>516</v>
      </c>
      <c r="F104" s="70" t="s">
        <v>517</v>
      </c>
      <c r="G104" s="70" t="s">
        <v>518</v>
      </c>
      <c r="H104" s="69" t="s">
        <v>608</v>
      </c>
      <c r="I104" s="70" t="s">
        <v>609</v>
      </c>
      <c r="J104" s="40"/>
      <c r="K104" s="40"/>
    </row>
    <row r="105" spans="4:11" ht="60">
      <c r="D105" s="68">
        <v>92</v>
      </c>
      <c r="E105" s="69" t="s">
        <v>516</v>
      </c>
      <c r="F105" s="70" t="s">
        <v>517</v>
      </c>
      <c r="G105" s="70" t="s">
        <v>518</v>
      </c>
      <c r="H105" s="69" t="s">
        <v>610</v>
      </c>
      <c r="I105" s="70" t="s">
        <v>611</v>
      </c>
      <c r="J105" s="40"/>
      <c r="K105" s="40"/>
    </row>
    <row r="106" spans="4:11" ht="60">
      <c r="D106" s="68">
        <v>93</v>
      </c>
      <c r="E106" s="69" t="s">
        <v>516</v>
      </c>
      <c r="F106" s="70" t="s">
        <v>517</v>
      </c>
      <c r="G106" s="70" t="s">
        <v>518</v>
      </c>
      <c r="H106" s="69" t="s">
        <v>612</v>
      </c>
      <c r="I106" s="70" t="s">
        <v>613</v>
      </c>
      <c r="J106" s="40"/>
      <c r="K106" s="40"/>
    </row>
    <row r="107" spans="4:11" ht="60">
      <c r="D107" s="68">
        <v>94</v>
      </c>
      <c r="E107" s="69" t="s">
        <v>516</v>
      </c>
      <c r="F107" s="70" t="s">
        <v>517</v>
      </c>
      <c r="G107" s="70" t="s">
        <v>518</v>
      </c>
      <c r="H107" s="69" t="s">
        <v>614</v>
      </c>
      <c r="I107" s="70" t="s">
        <v>615</v>
      </c>
      <c r="J107" s="40"/>
      <c r="K107" s="40"/>
    </row>
    <row r="108" spans="4:11" ht="60">
      <c r="D108" s="68">
        <v>95</v>
      </c>
      <c r="E108" s="69" t="s">
        <v>516</v>
      </c>
      <c r="F108" s="70" t="s">
        <v>517</v>
      </c>
      <c r="G108" s="70" t="s">
        <v>518</v>
      </c>
      <c r="H108" s="69" t="s">
        <v>616</v>
      </c>
      <c r="I108" s="70" t="s">
        <v>617</v>
      </c>
      <c r="J108" s="40"/>
      <c r="K108" s="40"/>
    </row>
    <row r="109" spans="4:11" ht="60">
      <c r="D109" s="68">
        <v>96</v>
      </c>
      <c r="E109" s="69" t="s">
        <v>516</v>
      </c>
      <c r="F109" s="70" t="s">
        <v>517</v>
      </c>
      <c r="G109" s="70" t="s">
        <v>518</v>
      </c>
      <c r="H109" s="69" t="s">
        <v>618</v>
      </c>
      <c r="I109" s="70" t="s">
        <v>619</v>
      </c>
      <c r="J109" s="40"/>
      <c r="K109" s="40"/>
    </row>
    <row r="110" spans="4:11" ht="60">
      <c r="D110" s="68">
        <v>97</v>
      </c>
      <c r="E110" s="69" t="s">
        <v>516</v>
      </c>
      <c r="F110" s="70" t="s">
        <v>517</v>
      </c>
      <c r="G110" s="70" t="s">
        <v>518</v>
      </c>
      <c r="H110" s="69" t="s">
        <v>620</v>
      </c>
      <c r="I110" s="70" t="s">
        <v>621</v>
      </c>
      <c r="J110" s="40"/>
      <c r="K110" s="40"/>
    </row>
    <row r="111" spans="4:11" ht="60">
      <c r="D111" s="68">
        <v>98</v>
      </c>
      <c r="E111" s="69" t="s">
        <v>516</v>
      </c>
      <c r="F111" s="70" t="s">
        <v>517</v>
      </c>
      <c r="G111" s="70" t="s">
        <v>518</v>
      </c>
      <c r="H111" s="69" t="s">
        <v>622</v>
      </c>
      <c r="I111" s="70" t="s">
        <v>623</v>
      </c>
      <c r="J111" s="40"/>
      <c r="K111" s="40"/>
    </row>
    <row r="112" spans="4:11" ht="60">
      <c r="D112" s="68">
        <v>99</v>
      </c>
      <c r="E112" s="69" t="s">
        <v>516</v>
      </c>
      <c r="F112" s="70" t="s">
        <v>517</v>
      </c>
      <c r="G112" s="70" t="s">
        <v>518</v>
      </c>
      <c r="H112" s="69" t="s">
        <v>625</v>
      </c>
      <c r="I112" s="70" t="s">
        <v>624</v>
      </c>
      <c r="J112" s="40"/>
      <c r="K112" s="40"/>
    </row>
    <row r="113" spans="4:11" ht="60">
      <c r="D113" s="68">
        <v>100</v>
      </c>
      <c r="E113" s="69" t="s">
        <v>516</v>
      </c>
      <c r="F113" s="70" t="s">
        <v>517</v>
      </c>
      <c r="G113" s="70" t="s">
        <v>518</v>
      </c>
      <c r="H113" s="69" t="s">
        <v>626</v>
      </c>
      <c r="I113" s="70" t="s">
        <v>627</v>
      </c>
      <c r="J113" s="40"/>
      <c r="K113" s="40"/>
    </row>
    <row r="114" spans="4:11" ht="60">
      <c r="D114" s="68">
        <v>101</v>
      </c>
      <c r="E114" s="69" t="s">
        <v>516</v>
      </c>
      <c r="F114" s="70" t="s">
        <v>517</v>
      </c>
      <c r="G114" s="70" t="s">
        <v>518</v>
      </c>
      <c r="H114" s="69" t="s">
        <v>628</v>
      </c>
      <c r="I114" s="70" t="s">
        <v>629</v>
      </c>
      <c r="J114" s="40"/>
      <c r="K114" s="40"/>
    </row>
    <row r="115" spans="4:11" ht="60">
      <c r="D115" s="68">
        <v>102</v>
      </c>
      <c r="E115" s="69" t="s">
        <v>516</v>
      </c>
      <c r="F115" s="70" t="s">
        <v>517</v>
      </c>
      <c r="G115" s="70" t="s">
        <v>518</v>
      </c>
      <c r="H115" s="69" t="s">
        <v>630</v>
      </c>
      <c r="I115" s="70" t="s">
        <v>631</v>
      </c>
      <c r="J115" s="40"/>
      <c r="K115" s="40"/>
    </row>
    <row r="116" spans="4:11" ht="60">
      <c r="D116" s="68">
        <v>103</v>
      </c>
      <c r="E116" s="69" t="s">
        <v>516</v>
      </c>
      <c r="F116" s="70" t="s">
        <v>517</v>
      </c>
      <c r="G116" s="70" t="s">
        <v>518</v>
      </c>
      <c r="H116" s="69" t="s">
        <v>632</v>
      </c>
      <c r="I116" s="70" t="s">
        <v>633</v>
      </c>
      <c r="J116" s="40"/>
      <c r="K116" s="40"/>
    </row>
    <row r="117" spans="4:11" ht="60">
      <c r="D117" s="68">
        <v>104</v>
      </c>
      <c r="E117" s="69" t="s">
        <v>516</v>
      </c>
      <c r="F117" s="70" t="s">
        <v>517</v>
      </c>
      <c r="G117" s="70" t="s">
        <v>518</v>
      </c>
      <c r="H117" s="69" t="s">
        <v>634</v>
      </c>
      <c r="I117" s="70" t="s">
        <v>635</v>
      </c>
      <c r="J117" s="40"/>
      <c r="K117" s="40"/>
    </row>
    <row r="118" spans="4:11" ht="60">
      <c r="D118" s="68">
        <v>105</v>
      </c>
      <c r="E118" s="69" t="s">
        <v>516</v>
      </c>
      <c r="F118" s="70" t="s">
        <v>517</v>
      </c>
      <c r="G118" s="70" t="s">
        <v>518</v>
      </c>
      <c r="H118" s="69" t="s">
        <v>636</v>
      </c>
      <c r="I118" s="70" t="s">
        <v>637</v>
      </c>
      <c r="J118" s="40"/>
      <c r="K118" s="40"/>
    </row>
    <row r="119" spans="4:11" ht="60">
      <c r="D119" s="68">
        <v>106</v>
      </c>
      <c r="E119" s="69" t="s">
        <v>516</v>
      </c>
      <c r="F119" s="70" t="s">
        <v>517</v>
      </c>
      <c r="G119" s="70" t="s">
        <v>518</v>
      </c>
      <c r="H119" s="69" t="s">
        <v>638</v>
      </c>
      <c r="I119" s="70" t="s">
        <v>639</v>
      </c>
      <c r="J119" s="40"/>
      <c r="K119" s="40"/>
    </row>
    <row r="120" spans="4:11" ht="60">
      <c r="D120" s="68">
        <v>107</v>
      </c>
      <c r="E120" s="69" t="s">
        <v>516</v>
      </c>
      <c r="F120" s="70" t="s">
        <v>517</v>
      </c>
      <c r="G120" s="70" t="s">
        <v>518</v>
      </c>
      <c r="H120" s="69" t="s">
        <v>640</v>
      </c>
      <c r="I120" s="70" t="s">
        <v>641</v>
      </c>
      <c r="J120" s="40"/>
      <c r="K120" s="40"/>
    </row>
    <row r="121" spans="4:11" ht="60">
      <c r="D121" s="68">
        <v>108</v>
      </c>
      <c r="E121" s="69" t="s">
        <v>516</v>
      </c>
      <c r="F121" s="70" t="s">
        <v>517</v>
      </c>
      <c r="G121" s="70" t="s">
        <v>518</v>
      </c>
      <c r="H121" s="69" t="s">
        <v>642</v>
      </c>
      <c r="I121" s="70" t="s">
        <v>643</v>
      </c>
      <c r="J121" s="40"/>
      <c r="K121" s="40"/>
    </row>
    <row r="122" spans="4:11" ht="60">
      <c r="D122" s="68">
        <v>109</v>
      </c>
      <c r="E122" s="69" t="s">
        <v>516</v>
      </c>
      <c r="F122" s="70" t="s">
        <v>517</v>
      </c>
      <c r="G122" s="70" t="s">
        <v>518</v>
      </c>
      <c r="H122" s="69" t="s">
        <v>644</v>
      </c>
      <c r="I122" s="70" t="s">
        <v>646</v>
      </c>
      <c r="J122" s="40"/>
      <c r="K122" s="40"/>
    </row>
    <row r="123" spans="4:11" ht="60">
      <c r="D123" s="68">
        <v>110</v>
      </c>
      <c r="E123" s="69" t="s">
        <v>516</v>
      </c>
      <c r="F123" s="70" t="s">
        <v>517</v>
      </c>
      <c r="G123" s="70" t="s">
        <v>518</v>
      </c>
      <c r="H123" s="69" t="s">
        <v>645</v>
      </c>
      <c r="I123" s="70" t="s">
        <v>649</v>
      </c>
      <c r="J123" s="40"/>
      <c r="K123" s="40"/>
    </row>
    <row r="124" spans="4:11" ht="60">
      <c r="D124" s="68">
        <v>111</v>
      </c>
      <c r="E124" s="69" t="s">
        <v>516</v>
      </c>
      <c r="F124" s="70" t="s">
        <v>517</v>
      </c>
      <c r="G124" s="70" t="s">
        <v>518</v>
      </c>
      <c r="H124" s="69" t="s">
        <v>647</v>
      </c>
      <c r="I124" s="70" t="s">
        <v>648</v>
      </c>
      <c r="J124" s="40"/>
      <c r="K124" s="40"/>
    </row>
    <row r="125" spans="4:11" ht="60">
      <c r="D125" s="68">
        <v>112</v>
      </c>
      <c r="E125" s="69" t="s">
        <v>516</v>
      </c>
      <c r="F125" s="70" t="s">
        <v>517</v>
      </c>
      <c r="G125" s="70" t="s">
        <v>518</v>
      </c>
      <c r="H125" s="69" t="s">
        <v>650</v>
      </c>
      <c r="I125" s="70" t="s">
        <v>651</v>
      </c>
      <c r="J125" s="40"/>
      <c r="K125" s="40"/>
    </row>
    <row r="126" spans="4:11" ht="60">
      <c r="D126" s="68">
        <v>113</v>
      </c>
      <c r="E126" s="69" t="s">
        <v>516</v>
      </c>
      <c r="F126" s="70" t="s">
        <v>517</v>
      </c>
      <c r="G126" s="70" t="s">
        <v>518</v>
      </c>
      <c r="H126" s="69" t="s">
        <v>652</v>
      </c>
      <c r="I126" s="70" t="s">
        <v>653</v>
      </c>
      <c r="J126" s="40"/>
      <c r="K126" s="40"/>
    </row>
    <row r="127" spans="4:11" ht="60">
      <c r="D127" s="68">
        <v>114</v>
      </c>
      <c r="E127" s="69" t="s">
        <v>516</v>
      </c>
      <c r="F127" s="70" t="s">
        <v>517</v>
      </c>
      <c r="G127" s="70" t="s">
        <v>518</v>
      </c>
      <c r="H127" s="69" t="s">
        <v>654</v>
      </c>
      <c r="I127" s="70" t="s">
        <v>655</v>
      </c>
      <c r="J127" s="40"/>
      <c r="K127" s="40"/>
    </row>
    <row r="128" spans="4:11" ht="60">
      <c r="D128" s="68">
        <v>115</v>
      </c>
      <c r="E128" s="69" t="s">
        <v>516</v>
      </c>
      <c r="F128" s="70" t="s">
        <v>517</v>
      </c>
      <c r="G128" s="70" t="s">
        <v>518</v>
      </c>
      <c r="H128" s="69" t="s">
        <v>656</v>
      </c>
      <c r="I128" s="70" t="s">
        <v>655</v>
      </c>
      <c r="J128" s="40"/>
      <c r="K128" s="40"/>
    </row>
    <row r="129" spans="4:11" ht="60">
      <c r="D129" s="68">
        <v>116</v>
      </c>
      <c r="E129" s="69" t="s">
        <v>516</v>
      </c>
      <c r="F129" s="70" t="s">
        <v>517</v>
      </c>
      <c r="G129" s="70" t="s">
        <v>518</v>
      </c>
      <c r="H129" s="69" t="s">
        <v>658</v>
      </c>
      <c r="I129" s="70" t="s">
        <v>657</v>
      </c>
      <c r="J129" s="40"/>
      <c r="K129" s="40"/>
    </row>
    <row r="130" spans="4:11" ht="60">
      <c r="D130" s="68">
        <v>117</v>
      </c>
      <c r="E130" s="69" t="s">
        <v>516</v>
      </c>
      <c r="F130" s="70" t="s">
        <v>517</v>
      </c>
      <c r="G130" s="70" t="s">
        <v>518</v>
      </c>
      <c r="H130" s="69" t="s">
        <v>660</v>
      </c>
      <c r="I130" s="70" t="s">
        <v>659</v>
      </c>
      <c r="J130" s="40"/>
      <c r="K130" s="40"/>
    </row>
    <row r="131" spans="4:11" ht="60">
      <c r="D131" s="68">
        <v>118</v>
      </c>
      <c r="E131" s="69" t="s">
        <v>516</v>
      </c>
      <c r="F131" s="70" t="s">
        <v>517</v>
      </c>
      <c r="G131" s="70" t="s">
        <v>518</v>
      </c>
      <c r="H131" s="69" t="s">
        <v>661</v>
      </c>
      <c r="I131" s="70" t="s">
        <v>662</v>
      </c>
      <c r="J131" s="40"/>
      <c r="K131" s="40"/>
    </row>
    <row r="132" spans="4:11" ht="60">
      <c r="D132" s="68">
        <v>119</v>
      </c>
      <c r="E132" s="69" t="s">
        <v>516</v>
      </c>
      <c r="F132" s="70" t="s">
        <v>517</v>
      </c>
      <c r="G132" s="70" t="s">
        <v>518</v>
      </c>
      <c r="H132" s="69" t="s">
        <v>663</v>
      </c>
      <c r="I132" s="70" t="s">
        <v>664</v>
      </c>
      <c r="J132" s="40"/>
      <c r="K132" s="40"/>
    </row>
    <row r="133" spans="4:11" ht="60">
      <c r="D133" s="68">
        <v>120</v>
      </c>
      <c r="E133" s="69" t="s">
        <v>516</v>
      </c>
      <c r="F133" s="70" t="s">
        <v>517</v>
      </c>
      <c r="G133" s="70" t="s">
        <v>518</v>
      </c>
      <c r="H133" s="69" t="s">
        <v>665</v>
      </c>
      <c r="I133" s="70" t="s">
        <v>666</v>
      </c>
      <c r="J133" s="40"/>
      <c r="K133" s="40"/>
    </row>
    <row r="134" spans="4:11" ht="60">
      <c r="D134" s="68">
        <v>121</v>
      </c>
      <c r="E134" s="69" t="s">
        <v>516</v>
      </c>
      <c r="F134" s="70" t="s">
        <v>517</v>
      </c>
      <c r="G134" s="70" t="s">
        <v>518</v>
      </c>
      <c r="H134" s="69" t="s">
        <v>667</v>
      </c>
      <c r="I134" s="70" t="s">
        <v>668</v>
      </c>
      <c r="J134" s="40"/>
      <c r="K134" s="40"/>
    </row>
    <row r="135" spans="4:11" ht="60">
      <c r="D135" s="68">
        <v>122</v>
      </c>
      <c r="E135" s="69" t="s">
        <v>516</v>
      </c>
      <c r="F135" s="70" t="s">
        <v>517</v>
      </c>
      <c r="G135" s="70" t="s">
        <v>518</v>
      </c>
      <c r="H135" s="69" t="s">
        <v>669</v>
      </c>
      <c r="I135" s="70" t="s">
        <v>670</v>
      </c>
      <c r="J135" s="40"/>
      <c r="K135" s="40"/>
    </row>
    <row r="136" spans="4:11" ht="60">
      <c r="D136" s="68">
        <v>123</v>
      </c>
      <c r="E136" s="69" t="s">
        <v>516</v>
      </c>
      <c r="F136" s="70" t="s">
        <v>517</v>
      </c>
      <c r="G136" s="70" t="s">
        <v>518</v>
      </c>
      <c r="H136" s="69" t="s">
        <v>672</v>
      </c>
      <c r="I136" s="70" t="s">
        <v>671</v>
      </c>
      <c r="J136" s="40"/>
      <c r="K136" s="40"/>
    </row>
    <row r="137" spans="4:11" ht="60">
      <c r="D137" s="68">
        <v>124</v>
      </c>
      <c r="E137" s="69" t="s">
        <v>516</v>
      </c>
      <c r="F137" s="70" t="s">
        <v>517</v>
      </c>
      <c r="G137" s="70" t="s">
        <v>518</v>
      </c>
      <c r="H137" s="69" t="s">
        <v>673</v>
      </c>
      <c r="I137" s="70" t="s">
        <v>674</v>
      </c>
      <c r="J137" s="40"/>
      <c r="K137" s="40"/>
    </row>
    <row r="138" spans="4:11" ht="60">
      <c r="D138" s="68">
        <v>125</v>
      </c>
      <c r="E138" s="69" t="s">
        <v>516</v>
      </c>
      <c r="F138" s="70" t="s">
        <v>517</v>
      </c>
      <c r="G138" s="70" t="s">
        <v>518</v>
      </c>
      <c r="H138" s="69" t="s">
        <v>675</v>
      </c>
      <c r="I138" s="70" t="s">
        <v>676</v>
      </c>
      <c r="J138" s="40"/>
      <c r="K138" s="40"/>
    </row>
    <row r="139" spans="4:11" ht="60">
      <c r="D139" s="68">
        <v>126</v>
      </c>
      <c r="E139" s="69" t="s">
        <v>516</v>
      </c>
      <c r="F139" s="70" t="s">
        <v>517</v>
      </c>
      <c r="G139" s="70" t="s">
        <v>518</v>
      </c>
      <c r="H139" s="69" t="s">
        <v>678</v>
      </c>
      <c r="I139" s="70" t="s">
        <v>677</v>
      </c>
      <c r="J139" s="40"/>
      <c r="K139" s="40"/>
    </row>
    <row r="140" spans="4:11" ht="60">
      <c r="D140" s="68">
        <v>127</v>
      </c>
      <c r="E140" s="69" t="s">
        <v>293</v>
      </c>
      <c r="F140" s="71" t="s">
        <v>106</v>
      </c>
      <c r="G140" s="72" t="s">
        <v>294</v>
      </c>
      <c r="H140" s="69" t="s">
        <v>295</v>
      </c>
      <c r="I140" s="71" t="s">
        <v>296</v>
      </c>
      <c r="J140" s="41"/>
      <c r="K140" s="41"/>
    </row>
    <row r="141" spans="4:11" ht="75">
      <c r="D141" s="68">
        <v>128</v>
      </c>
      <c r="E141" s="69" t="s">
        <v>293</v>
      </c>
      <c r="F141" s="71" t="s">
        <v>106</v>
      </c>
      <c r="G141" s="71" t="s">
        <v>299</v>
      </c>
      <c r="H141" s="69" t="s">
        <v>297</v>
      </c>
      <c r="I141" s="71" t="s">
        <v>298</v>
      </c>
      <c r="J141" s="41"/>
      <c r="K141" s="41"/>
    </row>
    <row r="142" spans="4:11" ht="45">
      <c r="D142" s="68">
        <v>129</v>
      </c>
      <c r="E142" s="69" t="s">
        <v>293</v>
      </c>
      <c r="F142" s="71" t="s">
        <v>106</v>
      </c>
      <c r="G142" s="71" t="s">
        <v>301</v>
      </c>
      <c r="H142" s="69" t="s">
        <v>300</v>
      </c>
      <c r="I142" s="71" t="s">
        <v>302</v>
      </c>
      <c r="J142" s="41"/>
      <c r="K142" s="41"/>
    </row>
    <row r="143" spans="4:11" ht="45">
      <c r="D143" s="68">
        <v>130</v>
      </c>
      <c r="E143" s="69" t="s">
        <v>293</v>
      </c>
      <c r="F143" s="71" t="s">
        <v>106</v>
      </c>
      <c r="G143" s="71" t="s">
        <v>357</v>
      </c>
      <c r="H143" s="69" t="s">
        <v>303</v>
      </c>
      <c r="I143" s="71" t="s">
        <v>304</v>
      </c>
      <c r="J143" s="41"/>
      <c r="K143" s="41"/>
    </row>
    <row r="144" spans="4:11" ht="30">
      <c r="D144" s="68">
        <v>131</v>
      </c>
      <c r="E144" s="69" t="s">
        <v>293</v>
      </c>
      <c r="F144" s="71" t="s">
        <v>106</v>
      </c>
      <c r="G144" s="71" t="s">
        <v>306</v>
      </c>
      <c r="H144" s="69" t="s">
        <v>305</v>
      </c>
      <c r="I144" s="71" t="s">
        <v>307</v>
      </c>
      <c r="J144" s="41"/>
      <c r="K144" s="41"/>
    </row>
    <row r="145" spans="4:11" ht="30">
      <c r="D145" s="68">
        <v>132</v>
      </c>
      <c r="E145" s="69" t="s">
        <v>293</v>
      </c>
      <c r="F145" s="71" t="s">
        <v>106</v>
      </c>
      <c r="G145" s="70" t="s">
        <v>309</v>
      </c>
      <c r="H145" s="69" t="s">
        <v>308</v>
      </c>
      <c r="I145" s="70" t="s">
        <v>310</v>
      </c>
      <c r="J145" s="40"/>
      <c r="K145" s="40"/>
    </row>
    <row r="146" spans="4:11" ht="30">
      <c r="D146" s="68">
        <v>133</v>
      </c>
      <c r="E146" s="69" t="s">
        <v>293</v>
      </c>
      <c r="F146" s="71" t="s">
        <v>106</v>
      </c>
      <c r="G146" s="70" t="s">
        <v>313</v>
      </c>
      <c r="H146" s="69" t="s">
        <v>311</v>
      </c>
      <c r="I146" s="70" t="s">
        <v>312</v>
      </c>
      <c r="J146" s="40"/>
      <c r="K146" s="40"/>
    </row>
    <row r="147" spans="4:11" ht="60">
      <c r="D147" s="68">
        <v>134</v>
      </c>
      <c r="E147" s="69" t="s">
        <v>315</v>
      </c>
      <c r="F147" s="70" t="s">
        <v>314</v>
      </c>
      <c r="G147" s="70" t="s">
        <v>316</v>
      </c>
      <c r="H147" s="69" t="s">
        <v>317</v>
      </c>
      <c r="I147" s="70" t="s">
        <v>319</v>
      </c>
      <c r="J147" s="40"/>
      <c r="K147" s="40"/>
    </row>
    <row r="148" spans="4:11" ht="30">
      <c r="D148" s="68">
        <v>135</v>
      </c>
      <c r="E148" s="69" t="s">
        <v>315</v>
      </c>
      <c r="F148" s="70" t="s">
        <v>314</v>
      </c>
      <c r="G148" s="70" t="s">
        <v>321</v>
      </c>
      <c r="H148" s="69" t="s">
        <v>320</v>
      </c>
      <c r="I148" s="70" t="s">
        <v>322</v>
      </c>
      <c r="J148" s="40"/>
      <c r="K148" s="40"/>
    </row>
    <row r="149" spans="4:11" ht="30">
      <c r="D149" s="68">
        <v>136</v>
      </c>
      <c r="E149" s="69" t="s">
        <v>315</v>
      </c>
      <c r="F149" s="70" t="s">
        <v>314</v>
      </c>
      <c r="G149" s="70" t="s">
        <v>324</v>
      </c>
      <c r="H149" s="69" t="s">
        <v>323</v>
      </c>
      <c r="I149" s="70" t="s">
        <v>325</v>
      </c>
      <c r="J149" s="40"/>
      <c r="K149" s="40"/>
    </row>
    <row r="150" spans="4:11" ht="60">
      <c r="D150" s="68">
        <v>137</v>
      </c>
      <c r="E150" s="69" t="s">
        <v>315</v>
      </c>
      <c r="F150" s="70" t="s">
        <v>314</v>
      </c>
      <c r="G150" s="70" t="s">
        <v>327</v>
      </c>
      <c r="H150" s="69" t="s">
        <v>326</v>
      </c>
      <c r="I150" s="70" t="s">
        <v>328</v>
      </c>
      <c r="J150" s="40"/>
      <c r="K150" s="40"/>
    </row>
    <row r="151" spans="4:11" ht="45">
      <c r="D151" s="68">
        <v>138</v>
      </c>
      <c r="E151" s="69" t="s">
        <v>315</v>
      </c>
      <c r="F151" s="70" t="s">
        <v>314</v>
      </c>
      <c r="G151" s="70" t="s">
        <v>330</v>
      </c>
      <c r="H151" s="69" t="s">
        <v>329</v>
      </c>
      <c r="I151" s="70" t="s">
        <v>331</v>
      </c>
      <c r="J151" s="40"/>
      <c r="K151" s="40"/>
    </row>
    <row r="152" spans="4:11" ht="30">
      <c r="D152" s="68">
        <v>139</v>
      </c>
      <c r="E152" s="69" t="s">
        <v>315</v>
      </c>
      <c r="F152" s="70" t="s">
        <v>314</v>
      </c>
      <c r="G152" s="70" t="s">
        <v>358</v>
      </c>
      <c r="H152" s="69" t="s">
        <v>332</v>
      </c>
      <c r="I152" s="70" t="s">
        <v>333</v>
      </c>
      <c r="J152" s="40"/>
      <c r="K152" s="40"/>
    </row>
    <row r="153" spans="4:11" ht="45">
      <c r="D153" s="68">
        <v>140</v>
      </c>
      <c r="E153" s="69" t="s">
        <v>315</v>
      </c>
      <c r="F153" s="70" t="s">
        <v>314</v>
      </c>
      <c r="G153" s="70" t="s">
        <v>334</v>
      </c>
      <c r="H153" s="69" t="s">
        <v>335</v>
      </c>
      <c r="I153" s="70" t="s">
        <v>336</v>
      </c>
      <c r="J153" s="40"/>
      <c r="K153" s="40"/>
    </row>
    <row r="154" spans="4:11" ht="30">
      <c r="D154" s="68">
        <v>141</v>
      </c>
      <c r="E154" s="69" t="s">
        <v>315</v>
      </c>
      <c r="F154" s="70" t="s">
        <v>314</v>
      </c>
      <c r="G154" s="70" t="s">
        <v>337</v>
      </c>
      <c r="H154" s="69" t="s">
        <v>338</v>
      </c>
      <c r="I154" s="70" t="s">
        <v>339</v>
      </c>
      <c r="J154" s="40"/>
      <c r="K154" s="40"/>
    </row>
    <row r="155" spans="4:11" ht="30">
      <c r="D155" s="68">
        <v>142</v>
      </c>
      <c r="E155" s="69" t="s">
        <v>315</v>
      </c>
      <c r="F155" s="70" t="s">
        <v>314</v>
      </c>
      <c r="G155" s="70" t="s">
        <v>342</v>
      </c>
      <c r="H155" s="69" t="s">
        <v>341</v>
      </c>
      <c r="I155" s="70" t="s">
        <v>340</v>
      </c>
      <c r="J155" s="40"/>
      <c r="K155" s="40"/>
    </row>
    <row r="156" spans="4:11" ht="30">
      <c r="D156" s="68">
        <v>143</v>
      </c>
      <c r="E156" s="69" t="s">
        <v>315</v>
      </c>
      <c r="F156" s="70" t="s">
        <v>314</v>
      </c>
      <c r="G156" s="70" t="s">
        <v>344</v>
      </c>
      <c r="H156" s="69" t="s">
        <v>343</v>
      </c>
      <c r="I156" s="70" t="s">
        <v>345</v>
      </c>
      <c r="J156" s="40"/>
      <c r="K156" s="40"/>
    </row>
    <row r="157" spans="4:11" ht="30">
      <c r="D157" s="68">
        <v>144</v>
      </c>
      <c r="E157" s="69" t="s">
        <v>315</v>
      </c>
      <c r="F157" s="70" t="s">
        <v>314</v>
      </c>
      <c r="G157" s="70" t="s">
        <v>347</v>
      </c>
      <c r="H157" s="69" t="s">
        <v>346</v>
      </c>
      <c r="I157" s="70" t="s">
        <v>348</v>
      </c>
      <c r="J157" s="40"/>
      <c r="K157" s="40"/>
    </row>
    <row r="158" spans="4:11" ht="60">
      <c r="D158" s="68">
        <v>145</v>
      </c>
      <c r="E158" s="69" t="s">
        <v>349</v>
      </c>
      <c r="F158" s="70" t="s">
        <v>350</v>
      </c>
      <c r="G158" s="70" t="s">
        <v>351</v>
      </c>
      <c r="H158" s="69" t="s">
        <v>352</v>
      </c>
      <c r="I158" s="70" t="s">
        <v>353</v>
      </c>
      <c r="J158" s="40"/>
      <c r="K158" s="40"/>
    </row>
    <row r="159" spans="4:11" ht="60">
      <c r="D159" s="68">
        <v>146</v>
      </c>
      <c r="E159" s="69" t="s">
        <v>349</v>
      </c>
      <c r="F159" s="70" t="s">
        <v>350</v>
      </c>
      <c r="G159" s="70" t="s">
        <v>355</v>
      </c>
      <c r="H159" s="69" t="s">
        <v>354</v>
      </c>
      <c r="I159" s="70" t="s">
        <v>356</v>
      </c>
      <c r="J159" s="40"/>
      <c r="K159" s="40"/>
    </row>
    <row r="160" spans="4:11" ht="45">
      <c r="D160" s="68">
        <v>147</v>
      </c>
      <c r="E160" s="69" t="s">
        <v>359</v>
      </c>
      <c r="F160" s="70" t="s">
        <v>109</v>
      </c>
      <c r="G160" s="70" t="s">
        <v>361</v>
      </c>
      <c r="H160" s="69" t="s">
        <v>360</v>
      </c>
      <c r="I160" s="70" t="s">
        <v>362</v>
      </c>
      <c r="J160" s="40"/>
      <c r="K160" s="40"/>
    </row>
    <row r="161" spans="4:11" ht="45">
      <c r="D161" s="68">
        <v>148</v>
      </c>
      <c r="E161" s="69" t="s">
        <v>359</v>
      </c>
      <c r="F161" s="70" t="s">
        <v>109</v>
      </c>
      <c r="G161" s="70" t="s">
        <v>364</v>
      </c>
      <c r="H161" s="69" t="s">
        <v>363</v>
      </c>
      <c r="I161" s="70" t="s">
        <v>365</v>
      </c>
      <c r="J161" s="40"/>
      <c r="K161" s="40"/>
    </row>
    <row r="162" spans="4:11" ht="90">
      <c r="D162" s="68">
        <v>149</v>
      </c>
      <c r="E162" s="69" t="s">
        <v>359</v>
      </c>
      <c r="F162" s="70" t="s">
        <v>109</v>
      </c>
      <c r="G162" s="70" t="s">
        <v>367</v>
      </c>
      <c r="H162" s="69" t="s">
        <v>366</v>
      </c>
      <c r="I162" s="70" t="s">
        <v>368</v>
      </c>
      <c r="J162" s="40"/>
      <c r="K162" s="40"/>
    </row>
    <row r="163" spans="4:11" ht="30">
      <c r="D163" s="68">
        <v>150</v>
      </c>
      <c r="E163" s="69" t="s">
        <v>359</v>
      </c>
      <c r="F163" s="70" t="s">
        <v>109</v>
      </c>
      <c r="G163" s="70" t="s">
        <v>367</v>
      </c>
      <c r="H163" s="69" t="s">
        <v>371</v>
      </c>
      <c r="I163" s="70" t="s">
        <v>370</v>
      </c>
      <c r="J163" s="40"/>
      <c r="K163" s="40"/>
    </row>
    <row r="164" spans="4:11" ht="45">
      <c r="D164" s="68">
        <v>151</v>
      </c>
      <c r="E164" s="69" t="s">
        <v>359</v>
      </c>
      <c r="F164" s="70" t="s">
        <v>109</v>
      </c>
      <c r="G164" s="70" t="s">
        <v>372</v>
      </c>
      <c r="H164" s="69" t="s">
        <v>369</v>
      </c>
      <c r="I164" s="70" t="s">
        <v>373</v>
      </c>
      <c r="J164" s="40"/>
      <c r="K164" s="40"/>
    </row>
    <row r="165" spans="4:11" ht="60">
      <c r="D165" s="68">
        <v>152</v>
      </c>
      <c r="E165" s="69" t="s">
        <v>359</v>
      </c>
      <c r="F165" s="70" t="s">
        <v>109</v>
      </c>
      <c r="G165" s="70" t="s">
        <v>375</v>
      </c>
      <c r="H165" s="69" t="s">
        <v>374</v>
      </c>
      <c r="I165" s="70" t="s">
        <v>376</v>
      </c>
      <c r="J165" s="40"/>
      <c r="K165" s="40"/>
    </row>
    <row r="166" spans="4:11" ht="45">
      <c r="D166" s="68">
        <v>153</v>
      </c>
      <c r="E166" s="69" t="s">
        <v>359</v>
      </c>
      <c r="F166" s="70" t="s">
        <v>109</v>
      </c>
      <c r="G166" s="70" t="s">
        <v>378</v>
      </c>
      <c r="H166" s="69" t="s">
        <v>377</v>
      </c>
      <c r="I166" s="70" t="s">
        <v>379</v>
      </c>
      <c r="J166" s="40"/>
      <c r="K166" s="40"/>
    </row>
    <row r="167" spans="4:11" ht="45">
      <c r="D167" s="68">
        <v>154</v>
      </c>
      <c r="E167" s="69" t="s">
        <v>359</v>
      </c>
      <c r="F167" s="70" t="s">
        <v>109</v>
      </c>
      <c r="G167" s="70" t="s">
        <v>381</v>
      </c>
      <c r="H167" s="69" t="s">
        <v>380</v>
      </c>
      <c r="I167" s="70" t="s">
        <v>382</v>
      </c>
      <c r="J167" s="40"/>
      <c r="K167" s="40"/>
    </row>
    <row r="168" spans="4:11" ht="45">
      <c r="D168" s="68">
        <v>155</v>
      </c>
      <c r="E168" s="69" t="s">
        <v>359</v>
      </c>
      <c r="F168" s="70" t="s">
        <v>109</v>
      </c>
      <c r="G168" s="70" t="s">
        <v>384</v>
      </c>
      <c r="H168" s="69" t="s">
        <v>383</v>
      </c>
      <c r="I168" s="70" t="s">
        <v>385</v>
      </c>
      <c r="J168" s="40"/>
      <c r="K168" s="40"/>
    </row>
    <row r="169" spans="4:11" ht="60">
      <c r="D169" s="68">
        <v>156</v>
      </c>
      <c r="E169" s="69" t="s">
        <v>359</v>
      </c>
      <c r="F169" s="70" t="s">
        <v>109</v>
      </c>
      <c r="G169" s="70" t="s">
        <v>384</v>
      </c>
      <c r="H169" s="69" t="s">
        <v>386</v>
      </c>
      <c r="I169" s="70" t="s">
        <v>387</v>
      </c>
      <c r="J169" s="40"/>
      <c r="K169" s="40"/>
    </row>
    <row r="170" spans="4:11">
      <c r="D170" s="45"/>
      <c r="E170" s="45"/>
      <c r="F170" s="46"/>
      <c r="G170" s="46"/>
      <c r="H170" s="47"/>
      <c r="I170" s="46"/>
      <c r="J170" s="45"/>
      <c r="K170" s="45"/>
    </row>
    <row r="171" spans="4:11">
      <c r="D171" s="45"/>
      <c r="E171" s="45"/>
      <c r="F171" s="46"/>
      <c r="G171" s="46"/>
      <c r="H171" s="47"/>
      <c r="I171" s="46"/>
      <c r="J171" s="45"/>
      <c r="K171" s="45"/>
    </row>
    <row r="172" spans="4:11">
      <c r="D172" s="45"/>
      <c r="E172" s="45"/>
      <c r="F172" s="46"/>
      <c r="G172" s="46"/>
      <c r="H172" s="47"/>
      <c r="I172" s="46"/>
      <c r="J172" s="45"/>
      <c r="K172" s="45"/>
    </row>
    <row r="173" spans="4:11">
      <c r="D173" s="45"/>
      <c r="E173" s="45"/>
      <c r="F173" s="46"/>
      <c r="G173" s="46"/>
      <c r="H173" s="47"/>
      <c r="I173" s="46"/>
      <c r="J173" s="45"/>
      <c r="K173" s="45"/>
    </row>
    <row r="174" spans="4:11">
      <c r="D174" s="45"/>
      <c r="E174" s="45"/>
      <c r="F174" s="46"/>
      <c r="G174" s="46"/>
      <c r="H174" s="47"/>
      <c r="I174" s="46"/>
      <c r="J174" s="45"/>
      <c r="K174" s="45"/>
    </row>
    <row r="175" spans="4:11">
      <c r="D175" s="45"/>
      <c r="E175" s="45"/>
      <c r="F175" s="46"/>
      <c r="G175" s="46"/>
      <c r="H175" s="47"/>
      <c r="I175" s="46"/>
      <c r="J175" s="45"/>
      <c r="K175" s="45"/>
    </row>
    <row r="176" spans="4:11">
      <c r="D176" s="45"/>
      <c r="E176" s="45"/>
      <c r="F176" s="46"/>
      <c r="G176" s="46"/>
      <c r="H176" s="47"/>
      <c r="I176" s="46"/>
      <c r="J176" s="45"/>
      <c r="K176" s="45"/>
    </row>
    <row r="177" spans="4:11">
      <c r="D177" s="45"/>
      <c r="E177" s="45"/>
      <c r="F177" s="46"/>
      <c r="G177" s="46"/>
      <c r="H177" s="47"/>
      <c r="I177" s="46"/>
      <c r="J177" s="45"/>
      <c r="K177" s="45"/>
    </row>
    <row r="178" spans="4:11">
      <c r="D178" s="45"/>
      <c r="E178" s="45"/>
      <c r="F178" s="46"/>
      <c r="G178" s="46"/>
      <c r="H178" s="47"/>
      <c r="I178" s="46"/>
      <c r="J178" s="45"/>
      <c r="K178" s="45"/>
    </row>
    <row r="179" spans="4:11">
      <c r="D179" s="45"/>
      <c r="E179" s="45"/>
      <c r="F179" s="46"/>
      <c r="G179" s="46"/>
      <c r="H179" s="47"/>
      <c r="I179" s="46"/>
      <c r="J179" s="45"/>
      <c r="K179" s="45"/>
    </row>
    <row r="180" spans="4:11">
      <c r="D180" s="45"/>
      <c r="E180" s="45"/>
      <c r="F180" s="46"/>
      <c r="G180" s="46"/>
      <c r="H180" s="47"/>
      <c r="I180" s="46"/>
      <c r="J180" s="45"/>
      <c r="K180" s="45"/>
    </row>
    <row r="181" spans="4:11">
      <c r="D181" s="45"/>
      <c r="E181" s="45"/>
      <c r="F181" s="46"/>
      <c r="G181" s="46"/>
      <c r="H181" s="47"/>
      <c r="I181" s="46"/>
      <c r="J181" s="45"/>
      <c r="K181" s="45"/>
    </row>
    <row r="182" spans="4:11">
      <c r="D182" s="45"/>
      <c r="E182" s="45"/>
      <c r="F182" s="46"/>
      <c r="G182" s="46"/>
      <c r="H182" s="47"/>
      <c r="I182" s="46"/>
      <c r="J182" s="45"/>
      <c r="K182" s="45"/>
    </row>
    <row r="183" spans="4:11">
      <c r="D183" s="45"/>
      <c r="E183" s="45"/>
      <c r="F183" s="46"/>
      <c r="G183" s="46"/>
      <c r="H183" s="47"/>
      <c r="I183" s="46"/>
      <c r="J183" s="45"/>
      <c r="K183" s="45"/>
    </row>
    <row r="184" spans="4:11">
      <c r="D184" s="45"/>
      <c r="E184" s="45"/>
      <c r="F184" s="46"/>
      <c r="G184" s="46"/>
      <c r="H184" s="47"/>
      <c r="I184" s="46"/>
      <c r="J184" s="45"/>
      <c r="K184" s="45"/>
    </row>
    <row r="185" spans="4:11">
      <c r="D185" s="45"/>
      <c r="E185" s="45"/>
      <c r="F185" s="46"/>
      <c r="G185" s="46"/>
      <c r="H185" s="47"/>
      <c r="I185" s="46"/>
      <c r="J185" s="45"/>
      <c r="K185" s="45"/>
    </row>
    <row r="186" spans="4:11">
      <c r="D186" s="45"/>
      <c r="E186" s="45"/>
      <c r="F186" s="46"/>
      <c r="G186" s="46"/>
      <c r="H186" s="47"/>
      <c r="I186" s="46"/>
      <c r="J186" s="45"/>
      <c r="K186" s="45"/>
    </row>
    <row r="187" spans="4:11">
      <c r="D187" s="45"/>
      <c r="E187" s="45"/>
      <c r="F187" s="46"/>
      <c r="G187" s="46"/>
      <c r="H187" s="47"/>
      <c r="I187" s="46"/>
      <c r="J187" s="45"/>
      <c r="K187" s="45"/>
    </row>
    <row r="188" spans="4:11">
      <c r="D188" s="45"/>
      <c r="E188" s="45"/>
      <c r="F188" s="46"/>
      <c r="G188" s="46"/>
      <c r="H188" s="47"/>
      <c r="I188" s="46"/>
      <c r="J188" s="45"/>
      <c r="K188" s="45"/>
    </row>
    <row r="189" spans="4:11">
      <c r="D189" s="45"/>
      <c r="E189" s="45"/>
      <c r="F189" s="46"/>
      <c r="G189" s="46"/>
      <c r="H189" s="47"/>
      <c r="I189" s="46"/>
      <c r="J189" s="45"/>
      <c r="K189" s="45"/>
    </row>
    <row r="190" spans="4:11">
      <c r="D190" s="45"/>
      <c r="E190" s="45"/>
      <c r="F190" s="46"/>
      <c r="G190" s="46"/>
      <c r="H190" s="47"/>
      <c r="I190" s="46"/>
      <c r="J190" s="45"/>
      <c r="K190" s="45"/>
    </row>
    <row r="191" spans="4:11">
      <c r="D191" s="45"/>
      <c r="E191" s="45"/>
      <c r="F191" s="46"/>
      <c r="G191" s="46"/>
      <c r="H191" s="47"/>
      <c r="I191" s="46"/>
      <c r="J191" s="45"/>
      <c r="K191" s="45"/>
    </row>
    <row r="192" spans="4:11">
      <c r="D192" s="45"/>
      <c r="E192" s="45"/>
      <c r="F192" s="46"/>
      <c r="G192" s="46"/>
      <c r="H192" s="47"/>
      <c r="I192" s="46"/>
      <c r="J192" s="45"/>
      <c r="K192" s="45"/>
    </row>
    <row r="193" spans="4:11">
      <c r="D193" s="45"/>
      <c r="E193" s="45"/>
      <c r="F193" s="46"/>
      <c r="G193" s="46"/>
      <c r="H193" s="47"/>
      <c r="I193" s="46"/>
      <c r="J193" s="45"/>
      <c r="K193" s="45"/>
    </row>
    <row r="194" spans="4:11">
      <c r="D194" s="45"/>
      <c r="E194" s="45"/>
      <c r="F194" s="46"/>
      <c r="G194" s="46"/>
      <c r="H194" s="47"/>
      <c r="I194" s="46"/>
      <c r="J194" s="45"/>
      <c r="K194" s="45"/>
    </row>
    <row r="195" spans="4:11">
      <c r="D195" s="45"/>
      <c r="E195" s="45"/>
      <c r="F195" s="46"/>
      <c r="G195" s="46"/>
      <c r="H195" s="47"/>
      <c r="I195" s="46"/>
      <c r="J195" s="45"/>
      <c r="K195" s="45"/>
    </row>
    <row r="196" spans="4:11">
      <c r="D196" s="45"/>
      <c r="E196" s="45"/>
      <c r="F196" s="46"/>
      <c r="G196" s="46"/>
      <c r="H196" s="47"/>
      <c r="I196" s="46"/>
      <c r="J196" s="45"/>
      <c r="K196" s="45"/>
    </row>
    <row r="197" spans="4:11">
      <c r="D197" s="45"/>
      <c r="E197" s="45"/>
      <c r="F197" s="46"/>
      <c r="G197" s="46"/>
      <c r="H197" s="47"/>
      <c r="I197" s="46"/>
      <c r="J197" s="45"/>
      <c r="K197" s="45"/>
    </row>
    <row r="198" spans="4:11">
      <c r="D198" s="45"/>
      <c r="E198" s="45"/>
      <c r="F198" s="46"/>
      <c r="G198" s="46"/>
      <c r="H198" s="47"/>
      <c r="I198" s="46"/>
      <c r="J198" s="45"/>
      <c r="K198" s="45"/>
    </row>
    <row r="199" spans="4:11">
      <c r="D199" s="45"/>
      <c r="E199" s="45"/>
      <c r="F199" s="46"/>
      <c r="G199" s="46"/>
      <c r="H199" s="47"/>
      <c r="I199" s="46"/>
      <c r="J199" s="45"/>
      <c r="K199" s="45"/>
    </row>
    <row r="200" spans="4:11">
      <c r="D200" s="45"/>
      <c r="E200" s="45"/>
      <c r="F200" s="46"/>
      <c r="G200" s="46"/>
      <c r="H200" s="47"/>
      <c r="I200" s="46"/>
      <c r="J200" s="45"/>
      <c r="K200" s="45"/>
    </row>
    <row r="201" spans="4:11">
      <c r="D201" s="45"/>
      <c r="E201" s="45"/>
      <c r="F201" s="46"/>
      <c r="G201" s="46"/>
      <c r="H201" s="47"/>
      <c r="I201" s="46"/>
      <c r="J201" s="45"/>
      <c r="K201" s="45"/>
    </row>
    <row r="202" spans="4:11">
      <c r="D202" s="45"/>
      <c r="E202" s="45"/>
      <c r="F202" s="46"/>
      <c r="G202" s="46"/>
      <c r="H202" s="47"/>
      <c r="I202" s="46"/>
      <c r="J202" s="45"/>
      <c r="K202" s="45"/>
    </row>
    <row r="203" spans="4:11">
      <c r="D203" s="45"/>
      <c r="E203" s="45"/>
      <c r="F203" s="46"/>
      <c r="G203" s="46"/>
      <c r="H203" s="47"/>
      <c r="I203" s="46"/>
      <c r="J203" s="45"/>
      <c r="K203" s="45"/>
    </row>
    <row r="204" spans="4:11">
      <c r="D204" s="45"/>
      <c r="E204" s="45"/>
      <c r="F204" s="46"/>
      <c r="G204" s="46"/>
      <c r="H204" s="47"/>
      <c r="I204" s="46"/>
      <c r="J204" s="45"/>
      <c r="K204" s="45"/>
    </row>
    <row r="205" spans="4:11">
      <c r="D205" s="45"/>
      <c r="E205" s="45"/>
      <c r="F205" s="46"/>
      <c r="G205" s="46"/>
      <c r="H205" s="47"/>
      <c r="I205" s="46"/>
      <c r="J205" s="45"/>
      <c r="K205" s="45"/>
    </row>
    <row r="206" spans="4:11">
      <c r="D206" s="45"/>
      <c r="E206" s="45"/>
      <c r="F206" s="46"/>
      <c r="G206" s="46"/>
      <c r="H206" s="47"/>
      <c r="I206" s="46"/>
      <c r="J206" s="45"/>
      <c r="K206" s="45"/>
    </row>
    <row r="207" spans="4:11">
      <c r="D207" s="45"/>
      <c r="E207" s="45"/>
      <c r="F207" s="46"/>
      <c r="G207" s="46"/>
      <c r="H207" s="47"/>
      <c r="I207" s="46"/>
      <c r="J207" s="45"/>
      <c r="K207" s="45"/>
    </row>
    <row r="208" spans="4:11">
      <c r="D208" s="45"/>
      <c r="E208" s="45"/>
      <c r="F208" s="46"/>
      <c r="G208" s="46"/>
      <c r="H208" s="47"/>
      <c r="I208" s="46"/>
      <c r="J208" s="45"/>
      <c r="K208" s="45"/>
    </row>
    <row r="209" spans="4:11">
      <c r="D209" s="45"/>
      <c r="E209" s="45"/>
      <c r="F209" s="46"/>
      <c r="G209" s="46"/>
      <c r="H209" s="47"/>
      <c r="I209" s="46"/>
      <c r="J209" s="45"/>
      <c r="K209" s="45"/>
    </row>
    <row r="210" spans="4:11">
      <c r="D210" s="45"/>
      <c r="E210" s="45"/>
      <c r="F210" s="46"/>
      <c r="G210" s="46"/>
      <c r="H210" s="47"/>
      <c r="I210" s="46"/>
      <c r="J210" s="45"/>
      <c r="K210" s="45"/>
    </row>
    <row r="211" spans="4:11">
      <c r="D211" s="45"/>
      <c r="E211" s="45"/>
      <c r="F211" s="46"/>
      <c r="G211" s="46"/>
      <c r="H211" s="47"/>
      <c r="I211" s="46"/>
      <c r="J211" s="45"/>
      <c r="K211" s="45"/>
    </row>
    <row r="212" spans="4:11">
      <c r="D212" s="45"/>
      <c r="E212" s="45"/>
      <c r="F212" s="46"/>
      <c r="G212" s="46"/>
      <c r="H212" s="47"/>
      <c r="I212" s="46"/>
      <c r="J212" s="45"/>
      <c r="K212" s="45"/>
    </row>
    <row r="213" spans="4:11">
      <c r="D213" s="45"/>
      <c r="E213" s="45"/>
      <c r="F213" s="46"/>
      <c r="G213" s="46"/>
      <c r="H213" s="47"/>
      <c r="I213" s="46"/>
      <c r="J213" s="45"/>
      <c r="K213" s="45"/>
    </row>
    <row r="214" spans="4:11">
      <c r="D214" s="45"/>
      <c r="E214" s="45"/>
      <c r="F214" s="46"/>
      <c r="G214" s="46"/>
      <c r="H214" s="47"/>
      <c r="I214" s="46"/>
      <c r="J214" s="45"/>
      <c r="K214" s="45"/>
    </row>
    <row r="215" spans="4:11">
      <c r="D215" s="45"/>
      <c r="E215" s="45"/>
      <c r="F215" s="46"/>
      <c r="G215" s="46"/>
      <c r="H215" s="47"/>
      <c r="I215" s="46"/>
      <c r="J215" s="45"/>
      <c r="K215" s="45"/>
    </row>
    <row r="216" spans="4:11">
      <c r="D216" s="45"/>
      <c r="E216" s="45"/>
      <c r="F216" s="46"/>
      <c r="G216" s="46"/>
      <c r="H216" s="47"/>
      <c r="I216" s="46"/>
      <c r="J216" s="45"/>
      <c r="K216" s="45"/>
    </row>
    <row r="217" spans="4:11">
      <c r="D217" s="45"/>
      <c r="E217" s="45"/>
      <c r="F217" s="46"/>
      <c r="G217" s="46"/>
      <c r="H217" s="47"/>
      <c r="I217" s="46"/>
      <c r="J217" s="45"/>
      <c r="K217" s="45"/>
    </row>
    <row r="218" spans="4:11">
      <c r="D218" s="45"/>
      <c r="E218" s="45"/>
      <c r="F218" s="46"/>
      <c r="G218" s="46"/>
      <c r="H218" s="47"/>
      <c r="I218" s="46"/>
      <c r="J218" s="45"/>
      <c r="K218" s="45"/>
    </row>
    <row r="219" spans="4:11">
      <c r="D219" s="45"/>
      <c r="E219" s="45"/>
      <c r="F219" s="46"/>
      <c r="G219" s="46"/>
      <c r="H219" s="47"/>
      <c r="I219" s="46"/>
      <c r="J219" s="45"/>
      <c r="K219" s="45"/>
    </row>
    <row r="220" spans="4:11">
      <c r="D220" s="45"/>
      <c r="E220" s="45"/>
      <c r="F220" s="46"/>
      <c r="G220" s="46"/>
      <c r="H220" s="47"/>
      <c r="I220" s="46"/>
      <c r="J220" s="45"/>
      <c r="K220" s="45"/>
    </row>
    <row r="221" spans="4:11">
      <c r="D221" s="45"/>
      <c r="E221" s="45"/>
      <c r="F221" s="46"/>
      <c r="G221" s="46"/>
      <c r="H221" s="47"/>
      <c r="I221" s="46"/>
      <c r="J221" s="45"/>
      <c r="K221" s="45"/>
    </row>
    <row r="222" spans="4:11">
      <c r="D222" s="45"/>
      <c r="E222" s="45"/>
      <c r="F222" s="46"/>
      <c r="G222" s="46"/>
      <c r="H222" s="47"/>
      <c r="I222" s="46"/>
      <c r="J222" s="45"/>
      <c r="K222" s="45"/>
    </row>
    <row r="223" spans="4:11">
      <c r="D223" s="45"/>
      <c r="E223" s="45"/>
      <c r="F223" s="46"/>
      <c r="G223" s="46"/>
      <c r="H223" s="47"/>
      <c r="I223" s="46"/>
      <c r="J223" s="45"/>
      <c r="K223" s="45"/>
    </row>
    <row r="224" spans="4:11">
      <c r="D224" s="45"/>
      <c r="E224" s="45"/>
      <c r="F224" s="46"/>
      <c r="G224" s="46"/>
      <c r="H224" s="47"/>
      <c r="I224" s="46"/>
      <c r="J224" s="45"/>
      <c r="K224" s="45"/>
    </row>
    <row r="225" spans="4:11">
      <c r="D225" s="45"/>
      <c r="E225" s="45"/>
      <c r="F225" s="46"/>
      <c r="G225" s="46"/>
      <c r="H225" s="47"/>
      <c r="I225" s="46"/>
      <c r="J225" s="45"/>
      <c r="K225" s="45"/>
    </row>
    <row r="226" spans="4:11">
      <c r="D226" s="45"/>
      <c r="E226" s="45"/>
      <c r="F226" s="46"/>
      <c r="G226" s="46"/>
      <c r="H226" s="47"/>
      <c r="I226" s="46"/>
      <c r="J226" s="45"/>
      <c r="K226" s="45"/>
    </row>
    <row r="227" spans="4:11">
      <c r="D227" s="45"/>
      <c r="E227" s="45"/>
      <c r="F227" s="46"/>
      <c r="G227" s="46"/>
      <c r="H227" s="47"/>
      <c r="I227" s="46"/>
      <c r="J227" s="45"/>
      <c r="K227" s="45"/>
    </row>
    <row r="228" spans="4:11">
      <c r="D228" s="45"/>
      <c r="E228" s="45"/>
      <c r="F228" s="46"/>
      <c r="G228" s="46"/>
      <c r="H228" s="47"/>
      <c r="I228" s="46"/>
      <c r="J228" s="45"/>
      <c r="K228" s="45"/>
    </row>
    <row r="229" spans="4:11">
      <c r="D229" s="45"/>
      <c r="E229" s="45"/>
      <c r="F229" s="46"/>
      <c r="G229" s="46"/>
      <c r="H229" s="47"/>
      <c r="I229" s="46"/>
      <c r="J229" s="45"/>
      <c r="K229" s="45"/>
    </row>
    <row r="230" spans="4:11">
      <c r="D230" s="45"/>
      <c r="E230" s="45"/>
      <c r="F230" s="46"/>
      <c r="G230" s="46"/>
      <c r="H230" s="47"/>
      <c r="I230" s="46"/>
      <c r="J230" s="45"/>
      <c r="K230" s="45"/>
    </row>
    <row r="231" spans="4:11">
      <c r="D231" s="45"/>
      <c r="E231" s="45"/>
      <c r="F231" s="46"/>
      <c r="G231" s="46"/>
      <c r="H231" s="47"/>
      <c r="I231" s="46"/>
      <c r="J231" s="45"/>
      <c r="K231" s="45"/>
    </row>
    <row r="232" spans="4:11">
      <c r="D232" s="45"/>
      <c r="E232" s="45"/>
      <c r="F232" s="46"/>
      <c r="G232" s="46"/>
      <c r="H232" s="47"/>
      <c r="I232" s="46"/>
      <c r="J232" s="45"/>
      <c r="K232" s="45"/>
    </row>
    <row r="233" spans="4:11">
      <c r="D233" s="45"/>
      <c r="E233" s="45"/>
      <c r="F233" s="46"/>
      <c r="G233" s="46"/>
      <c r="H233" s="47"/>
      <c r="I233" s="46"/>
      <c r="J233" s="45"/>
      <c r="K233" s="45"/>
    </row>
    <row r="234" spans="4:11">
      <c r="D234" s="45"/>
      <c r="E234" s="45"/>
      <c r="F234" s="46"/>
      <c r="G234" s="46"/>
      <c r="H234" s="47"/>
      <c r="I234" s="46"/>
      <c r="J234" s="45"/>
      <c r="K234" s="45"/>
    </row>
    <row r="235" spans="4:11">
      <c r="D235" s="45"/>
      <c r="E235" s="45"/>
      <c r="F235" s="46"/>
      <c r="G235" s="46"/>
      <c r="H235" s="47"/>
      <c r="I235" s="46"/>
      <c r="J235" s="45"/>
      <c r="K235" s="45"/>
    </row>
    <row r="236" spans="4:11">
      <c r="D236" s="45"/>
      <c r="E236" s="45"/>
      <c r="F236" s="46"/>
      <c r="G236" s="46"/>
      <c r="H236" s="47"/>
      <c r="I236" s="46"/>
      <c r="J236" s="45"/>
      <c r="K236" s="45"/>
    </row>
    <row r="237" spans="4:11">
      <c r="D237" s="45"/>
      <c r="E237" s="45"/>
      <c r="F237" s="46"/>
      <c r="G237" s="46"/>
      <c r="H237" s="47"/>
      <c r="I237" s="46"/>
      <c r="J237" s="45"/>
      <c r="K237" s="45"/>
    </row>
    <row r="238" spans="4:11">
      <c r="D238" s="45"/>
      <c r="E238" s="45"/>
      <c r="F238" s="46"/>
      <c r="G238" s="46"/>
      <c r="H238" s="47"/>
      <c r="I238" s="46"/>
      <c r="J238" s="45"/>
      <c r="K238" s="45"/>
    </row>
    <row r="239" spans="4:11">
      <c r="D239" s="45"/>
      <c r="E239" s="45"/>
      <c r="F239" s="46"/>
      <c r="G239" s="46"/>
      <c r="H239" s="47"/>
      <c r="I239" s="46"/>
      <c r="J239" s="45"/>
      <c r="K239" s="45"/>
    </row>
    <row r="240" spans="4:11">
      <c r="D240" s="45"/>
      <c r="E240" s="45"/>
      <c r="F240" s="46"/>
      <c r="G240" s="46"/>
      <c r="H240" s="47"/>
      <c r="I240" s="46"/>
      <c r="J240" s="45"/>
      <c r="K240" s="45"/>
    </row>
    <row r="241" spans="4:11">
      <c r="D241" s="45"/>
      <c r="E241" s="45"/>
      <c r="F241" s="46"/>
      <c r="G241" s="46"/>
      <c r="H241" s="47"/>
      <c r="I241" s="46"/>
      <c r="J241" s="45"/>
      <c r="K241" s="45"/>
    </row>
    <row r="242" spans="4:11">
      <c r="D242" s="45"/>
      <c r="E242" s="45"/>
      <c r="F242" s="46"/>
      <c r="G242" s="46"/>
      <c r="H242" s="47"/>
      <c r="I242" s="46"/>
      <c r="J242" s="45"/>
      <c r="K242" s="45"/>
    </row>
    <row r="243" spans="4:11">
      <c r="D243" s="45"/>
      <c r="E243" s="45"/>
      <c r="F243" s="46"/>
      <c r="G243" s="46"/>
      <c r="H243" s="47"/>
      <c r="I243" s="46"/>
      <c r="J243" s="45"/>
      <c r="K243" s="45"/>
    </row>
    <row r="244" spans="4:11">
      <c r="D244" s="45"/>
      <c r="E244" s="45"/>
      <c r="F244" s="46"/>
      <c r="G244" s="46"/>
      <c r="H244" s="47"/>
      <c r="I244" s="46"/>
      <c r="J244" s="45"/>
      <c r="K244" s="45"/>
    </row>
    <row r="245" spans="4:11">
      <c r="D245" s="45"/>
      <c r="E245" s="45"/>
      <c r="F245" s="46"/>
      <c r="G245" s="46"/>
      <c r="H245" s="47"/>
      <c r="I245" s="46"/>
      <c r="J245" s="45"/>
      <c r="K245" s="45"/>
    </row>
    <row r="246" spans="4:11">
      <c r="D246" s="45"/>
      <c r="E246" s="45"/>
      <c r="F246" s="46"/>
      <c r="G246" s="46"/>
      <c r="H246" s="47"/>
      <c r="I246" s="46"/>
      <c r="J246" s="45"/>
      <c r="K246" s="45"/>
    </row>
    <row r="247" spans="4:11">
      <c r="D247" s="45"/>
      <c r="E247" s="45"/>
      <c r="F247" s="46"/>
      <c r="G247" s="46"/>
      <c r="H247" s="47"/>
      <c r="I247" s="46"/>
      <c r="J247" s="45"/>
      <c r="K247" s="45"/>
    </row>
    <row r="248" spans="4:11">
      <c r="D248" s="45"/>
      <c r="E248" s="45"/>
      <c r="F248" s="46"/>
      <c r="G248" s="46"/>
      <c r="H248" s="47"/>
      <c r="I248" s="46"/>
      <c r="J248" s="45"/>
      <c r="K248" s="45"/>
    </row>
    <row r="249" spans="4:11">
      <c r="D249" s="45"/>
      <c r="E249" s="45"/>
      <c r="F249" s="46"/>
      <c r="G249" s="46"/>
      <c r="H249" s="47"/>
      <c r="I249" s="46"/>
      <c r="J249" s="45"/>
      <c r="K249" s="45"/>
    </row>
    <row r="250" spans="4:11">
      <c r="D250" s="45"/>
      <c r="E250" s="45"/>
      <c r="F250" s="46"/>
      <c r="G250" s="46"/>
      <c r="H250" s="47"/>
      <c r="I250" s="46"/>
      <c r="J250" s="45"/>
      <c r="K250" s="45"/>
    </row>
    <row r="251" spans="4:11">
      <c r="D251" s="45"/>
      <c r="E251" s="45"/>
      <c r="F251" s="46"/>
      <c r="G251" s="46"/>
      <c r="H251" s="47"/>
      <c r="I251" s="46"/>
      <c r="J251" s="45"/>
      <c r="K251" s="45"/>
    </row>
    <row r="252" spans="4:11">
      <c r="D252" s="45"/>
      <c r="E252" s="45"/>
      <c r="F252" s="46"/>
      <c r="G252" s="46"/>
      <c r="H252" s="47"/>
      <c r="I252" s="46"/>
      <c r="J252" s="45"/>
      <c r="K252" s="45"/>
    </row>
    <row r="253" spans="4:11">
      <c r="D253" s="45"/>
      <c r="E253" s="45"/>
      <c r="F253" s="46"/>
      <c r="G253" s="46"/>
      <c r="H253" s="47"/>
      <c r="I253" s="46"/>
      <c r="J253" s="45"/>
      <c r="K253" s="45"/>
    </row>
    <row r="254" spans="4:11">
      <c r="D254" s="45"/>
      <c r="E254" s="45"/>
      <c r="F254" s="46"/>
      <c r="G254" s="46"/>
      <c r="H254" s="47"/>
      <c r="I254" s="46"/>
      <c r="J254" s="45"/>
      <c r="K254" s="45"/>
    </row>
    <row r="255" spans="4:11">
      <c r="D255" s="45"/>
      <c r="E255" s="45"/>
      <c r="F255" s="46"/>
      <c r="G255" s="46"/>
      <c r="H255" s="47"/>
      <c r="I255" s="46"/>
      <c r="J255" s="45"/>
      <c r="K255" s="45"/>
    </row>
    <row r="256" spans="4:11">
      <c r="D256" s="45"/>
      <c r="E256" s="45"/>
      <c r="F256" s="46"/>
      <c r="G256" s="46"/>
      <c r="H256" s="47"/>
      <c r="I256" s="46"/>
      <c r="J256" s="45"/>
      <c r="K256" s="45"/>
    </row>
    <row r="257" spans="4:11">
      <c r="D257" s="45"/>
      <c r="E257" s="45"/>
      <c r="F257" s="46"/>
      <c r="G257" s="46"/>
      <c r="H257" s="47"/>
      <c r="I257" s="46"/>
      <c r="J257" s="45"/>
      <c r="K257" s="45"/>
    </row>
    <row r="258" spans="4:11">
      <c r="D258" s="45"/>
      <c r="E258" s="45"/>
      <c r="F258" s="46"/>
      <c r="G258" s="46"/>
      <c r="H258" s="47"/>
      <c r="I258" s="46"/>
      <c r="J258" s="45"/>
      <c r="K258" s="45"/>
    </row>
    <row r="259" spans="4:11">
      <c r="D259" s="45"/>
      <c r="E259" s="45"/>
      <c r="F259" s="46"/>
      <c r="G259" s="46"/>
      <c r="H259" s="47"/>
      <c r="I259" s="46"/>
      <c r="J259" s="45"/>
      <c r="K259" s="45"/>
    </row>
    <row r="260" spans="4:11">
      <c r="D260" s="45"/>
      <c r="E260" s="45"/>
      <c r="F260" s="46"/>
      <c r="G260" s="46"/>
      <c r="H260" s="47"/>
      <c r="I260" s="46"/>
      <c r="J260" s="45"/>
      <c r="K260" s="45"/>
    </row>
    <row r="261" spans="4:11">
      <c r="D261" s="45"/>
      <c r="E261" s="45"/>
      <c r="F261" s="46"/>
      <c r="G261" s="46"/>
      <c r="H261" s="47"/>
      <c r="I261" s="46"/>
      <c r="J261" s="45"/>
      <c r="K261" s="45"/>
    </row>
    <row r="262" spans="4:11">
      <c r="D262" s="45"/>
      <c r="E262" s="45"/>
      <c r="F262" s="46"/>
      <c r="G262" s="46"/>
      <c r="H262" s="47"/>
      <c r="I262" s="46"/>
      <c r="J262" s="45"/>
      <c r="K262" s="45"/>
    </row>
    <row r="263" spans="4:11">
      <c r="D263" s="45"/>
      <c r="E263" s="45"/>
      <c r="F263" s="46"/>
      <c r="G263" s="46"/>
      <c r="H263" s="47"/>
      <c r="I263" s="46"/>
      <c r="J263" s="45"/>
      <c r="K263" s="45"/>
    </row>
    <row r="264" spans="4:11">
      <c r="D264" s="45"/>
      <c r="E264" s="45"/>
      <c r="F264" s="46"/>
      <c r="G264" s="46"/>
      <c r="H264" s="47"/>
      <c r="I264" s="46"/>
      <c r="J264" s="45"/>
      <c r="K264" s="45"/>
    </row>
    <row r="265" spans="4:11">
      <c r="D265" s="45"/>
      <c r="E265" s="45"/>
      <c r="F265" s="46"/>
      <c r="G265" s="46"/>
      <c r="H265" s="47"/>
      <c r="I265" s="46"/>
      <c r="J265" s="45"/>
      <c r="K265" s="45"/>
    </row>
    <row r="266" spans="4:11">
      <c r="D266" s="45"/>
      <c r="E266" s="45"/>
      <c r="F266" s="46"/>
      <c r="G266" s="46"/>
      <c r="H266" s="47"/>
      <c r="I266" s="46"/>
      <c r="J266" s="45"/>
      <c r="K266" s="45"/>
    </row>
    <row r="267" spans="4:11">
      <c r="D267" s="45"/>
      <c r="E267" s="45"/>
      <c r="F267" s="46"/>
      <c r="G267" s="46"/>
      <c r="H267" s="47"/>
      <c r="I267" s="46"/>
      <c r="J267" s="45"/>
      <c r="K267" s="45"/>
    </row>
    <row r="268" spans="4:11">
      <c r="D268" s="45"/>
      <c r="E268" s="45"/>
      <c r="F268" s="46"/>
      <c r="G268" s="46"/>
      <c r="H268" s="47"/>
      <c r="I268" s="46"/>
      <c r="J268" s="45"/>
      <c r="K268" s="45"/>
    </row>
    <row r="269" spans="4:11">
      <c r="D269" s="45"/>
      <c r="E269" s="45"/>
      <c r="F269" s="46"/>
      <c r="G269" s="46"/>
      <c r="H269" s="47"/>
      <c r="I269" s="46"/>
      <c r="J269" s="45"/>
      <c r="K269" s="45"/>
    </row>
    <row r="270" spans="4:11">
      <c r="D270" s="45"/>
      <c r="E270" s="45"/>
      <c r="F270" s="46"/>
      <c r="G270" s="46"/>
      <c r="H270" s="47"/>
      <c r="I270" s="46"/>
      <c r="J270" s="45"/>
      <c r="K270" s="45"/>
    </row>
    <row r="271" spans="4:11">
      <c r="D271" s="45"/>
      <c r="E271" s="45"/>
      <c r="F271" s="46"/>
      <c r="G271" s="46"/>
      <c r="H271" s="47"/>
      <c r="I271" s="46"/>
      <c r="J271" s="45"/>
      <c r="K271" s="45"/>
    </row>
    <row r="272" spans="4:11">
      <c r="D272" s="45"/>
      <c r="E272" s="45"/>
      <c r="F272" s="46"/>
      <c r="G272" s="46"/>
      <c r="H272" s="47"/>
      <c r="I272" s="46"/>
      <c r="J272" s="45"/>
      <c r="K272" s="45"/>
    </row>
    <row r="273" spans="4:11">
      <c r="D273" s="45"/>
      <c r="E273" s="45"/>
      <c r="F273" s="46"/>
      <c r="G273" s="46"/>
      <c r="H273" s="47"/>
      <c r="I273" s="46"/>
      <c r="J273" s="45"/>
      <c r="K273" s="45"/>
    </row>
    <row r="274" spans="4:11">
      <c r="D274" s="45"/>
      <c r="E274" s="45"/>
      <c r="F274" s="46"/>
      <c r="G274" s="46"/>
      <c r="H274" s="47"/>
      <c r="I274" s="46"/>
      <c r="J274" s="45"/>
      <c r="K274" s="45"/>
    </row>
    <row r="275" spans="4:11">
      <c r="D275" s="45"/>
      <c r="E275" s="45"/>
      <c r="F275" s="46"/>
      <c r="G275" s="46"/>
      <c r="H275" s="47"/>
      <c r="I275" s="46"/>
      <c r="J275" s="45"/>
      <c r="K275" s="45"/>
    </row>
    <row r="276" spans="4:11">
      <c r="D276" s="45"/>
      <c r="E276" s="45"/>
      <c r="F276" s="46"/>
      <c r="G276" s="46"/>
      <c r="H276" s="47"/>
      <c r="I276" s="46"/>
      <c r="J276" s="45"/>
      <c r="K276" s="45"/>
    </row>
    <row r="277" spans="4:11">
      <c r="D277" s="45"/>
      <c r="E277" s="45"/>
      <c r="F277" s="46"/>
      <c r="G277" s="46"/>
      <c r="H277" s="47"/>
      <c r="I277" s="46"/>
      <c r="J277" s="45"/>
      <c r="K277" s="45"/>
    </row>
    <row r="278" spans="4:11">
      <c r="D278" s="45"/>
      <c r="E278" s="45"/>
      <c r="F278" s="46"/>
      <c r="G278" s="46"/>
      <c r="H278" s="47"/>
      <c r="I278" s="46"/>
      <c r="J278" s="45"/>
      <c r="K278" s="45"/>
    </row>
    <row r="279" spans="4:11">
      <c r="D279" s="45"/>
      <c r="E279" s="45"/>
      <c r="F279" s="46"/>
      <c r="G279" s="46"/>
      <c r="H279" s="47"/>
      <c r="I279" s="46"/>
      <c r="J279" s="45"/>
      <c r="K279" s="45"/>
    </row>
    <row r="280" spans="4:11">
      <c r="D280" s="45"/>
      <c r="E280" s="45"/>
      <c r="F280" s="46"/>
      <c r="G280" s="46"/>
      <c r="H280" s="47"/>
      <c r="I280" s="46"/>
      <c r="J280" s="45"/>
      <c r="K280" s="45"/>
    </row>
    <row r="281" spans="4:11">
      <c r="D281" s="45"/>
      <c r="E281" s="45"/>
      <c r="F281" s="46"/>
      <c r="G281" s="46"/>
      <c r="H281" s="47"/>
      <c r="I281" s="46"/>
      <c r="J281" s="45"/>
      <c r="K281" s="45"/>
    </row>
    <row r="282" spans="4:11">
      <c r="D282" s="45"/>
      <c r="E282" s="45"/>
      <c r="F282" s="46"/>
      <c r="G282" s="46"/>
      <c r="H282" s="47"/>
      <c r="I282" s="46"/>
      <c r="J282" s="45"/>
      <c r="K282" s="45"/>
    </row>
    <row r="283" spans="4:11">
      <c r="D283" s="45"/>
      <c r="E283" s="45"/>
      <c r="F283" s="46"/>
      <c r="G283" s="46"/>
      <c r="H283" s="47"/>
      <c r="I283" s="46"/>
      <c r="J283" s="45"/>
      <c r="K283" s="45"/>
    </row>
    <row r="284" spans="4:11">
      <c r="D284" s="45"/>
      <c r="E284" s="45"/>
      <c r="F284" s="46"/>
      <c r="G284" s="46"/>
      <c r="H284" s="47"/>
      <c r="I284" s="46"/>
      <c r="J284" s="45"/>
      <c r="K284" s="45"/>
    </row>
    <row r="285" spans="4:11">
      <c r="D285" s="45"/>
      <c r="E285" s="45"/>
      <c r="F285" s="46"/>
      <c r="G285" s="46"/>
      <c r="H285" s="47"/>
      <c r="I285" s="46"/>
      <c r="J285" s="45"/>
      <c r="K285" s="45"/>
    </row>
    <row r="286" spans="4:11">
      <c r="D286" s="45"/>
      <c r="E286" s="45"/>
      <c r="F286" s="46"/>
      <c r="G286" s="46"/>
      <c r="H286" s="47"/>
      <c r="I286" s="46"/>
      <c r="J286" s="45"/>
      <c r="K286" s="45"/>
    </row>
    <row r="287" spans="4:11">
      <c r="D287" s="45"/>
      <c r="E287" s="45"/>
      <c r="F287" s="46"/>
      <c r="G287" s="46"/>
      <c r="H287" s="47"/>
      <c r="I287" s="46"/>
      <c r="J287" s="45"/>
      <c r="K287" s="45"/>
    </row>
    <row r="288" spans="4:11">
      <c r="D288" s="45"/>
      <c r="E288" s="45"/>
      <c r="F288" s="46"/>
      <c r="G288" s="46"/>
      <c r="H288" s="47"/>
      <c r="I288" s="46"/>
      <c r="J288" s="45"/>
      <c r="K288" s="45"/>
    </row>
    <row r="289" spans="4:11">
      <c r="D289" s="45"/>
      <c r="E289" s="45"/>
      <c r="F289" s="46"/>
      <c r="G289" s="46"/>
      <c r="H289" s="47"/>
      <c r="I289" s="46"/>
      <c r="J289" s="45"/>
      <c r="K289" s="45"/>
    </row>
    <row r="290" spans="4:11">
      <c r="D290" s="45"/>
      <c r="E290" s="45"/>
      <c r="F290" s="46"/>
      <c r="G290" s="46"/>
      <c r="H290" s="47"/>
      <c r="I290" s="46"/>
      <c r="J290" s="45"/>
      <c r="K290" s="45"/>
    </row>
    <row r="291" spans="4:11">
      <c r="D291" s="45"/>
      <c r="E291" s="45"/>
      <c r="F291" s="46"/>
      <c r="G291" s="46"/>
      <c r="H291" s="47"/>
      <c r="I291" s="46"/>
      <c r="J291" s="45"/>
      <c r="K291" s="45"/>
    </row>
    <row r="292" spans="4:11">
      <c r="D292" s="45"/>
      <c r="E292" s="45"/>
      <c r="F292" s="46"/>
      <c r="G292" s="46"/>
      <c r="H292" s="47"/>
      <c r="I292" s="46"/>
      <c r="J292" s="45"/>
      <c r="K292" s="45"/>
    </row>
    <row r="293" spans="4:11">
      <c r="D293" s="45"/>
      <c r="E293" s="45"/>
      <c r="F293" s="46"/>
      <c r="G293" s="46"/>
      <c r="H293" s="47"/>
      <c r="I293" s="46"/>
      <c r="J293" s="45"/>
      <c r="K293" s="45"/>
    </row>
    <row r="294" spans="4:11">
      <c r="D294" s="45"/>
      <c r="E294" s="45"/>
      <c r="F294" s="46"/>
      <c r="G294" s="46"/>
      <c r="H294" s="47"/>
      <c r="I294" s="46"/>
      <c r="J294" s="45"/>
      <c r="K294" s="45"/>
    </row>
    <row r="295" spans="4:11">
      <c r="D295" s="45"/>
      <c r="E295" s="45"/>
      <c r="F295" s="46"/>
      <c r="G295" s="46"/>
      <c r="H295" s="47"/>
      <c r="I295" s="46"/>
      <c r="J295" s="45"/>
      <c r="K295" s="45"/>
    </row>
    <row r="296" spans="4:11">
      <c r="D296" s="45"/>
      <c r="E296" s="45"/>
      <c r="F296" s="46"/>
      <c r="G296" s="46"/>
      <c r="H296" s="47"/>
      <c r="I296" s="46"/>
      <c r="J296" s="45"/>
      <c r="K296" s="45"/>
    </row>
    <row r="297" spans="4:11">
      <c r="D297" s="45"/>
      <c r="E297" s="45"/>
      <c r="F297" s="46"/>
      <c r="G297" s="46"/>
      <c r="H297" s="47"/>
      <c r="I297" s="46"/>
      <c r="J297" s="45"/>
      <c r="K297" s="45"/>
    </row>
    <row r="298" spans="4:11">
      <c r="D298" s="45"/>
      <c r="E298" s="45"/>
      <c r="F298" s="46"/>
      <c r="G298" s="46"/>
      <c r="H298" s="47"/>
      <c r="I298" s="46"/>
      <c r="J298" s="45"/>
      <c r="K298" s="45"/>
    </row>
    <row r="299" spans="4:11">
      <c r="D299" s="45"/>
      <c r="E299" s="45"/>
      <c r="F299" s="46"/>
      <c r="G299" s="46"/>
      <c r="H299" s="47"/>
      <c r="I299" s="46"/>
      <c r="J299" s="45"/>
      <c r="K299" s="45"/>
    </row>
    <row r="300" spans="4:11">
      <c r="D300" s="45"/>
      <c r="E300" s="45"/>
      <c r="F300" s="46"/>
      <c r="G300" s="46"/>
      <c r="H300" s="47"/>
      <c r="I300" s="46"/>
      <c r="J300" s="45"/>
      <c r="K300" s="45"/>
    </row>
    <row r="301" spans="4:11">
      <c r="D301" s="45"/>
      <c r="E301" s="45"/>
      <c r="F301" s="46"/>
      <c r="G301" s="46"/>
      <c r="H301" s="47"/>
      <c r="I301" s="46"/>
      <c r="J301" s="45"/>
      <c r="K301" s="45"/>
    </row>
    <row r="302" spans="4:11">
      <c r="D302" s="45"/>
      <c r="E302" s="45"/>
      <c r="F302" s="46"/>
      <c r="G302" s="46"/>
      <c r="H302" s="47"/>
      <c r="I302" s="46"/>
      <c r="J302" s="45"/>
      <c r="K302" s="45"/>
    </row>
    <row r="303" spans="4:11">
      <c r="D303" s="45"/>
      <c r="E303" s="45"/>
      <c r="F303" s="46"/>
      <c r="G303" s="46"/>
      <c r="H303" s="47"/>
      <c r="I303" s="46"/>
      <c r="J303" s="45"/>
      <c r="K303" s="45"/>
    </row>
    <row r="304" spans="4:11">
      <c r="D304" s="45"/>
      <c r="E304" s="45"/>
      <c r="F304" s="46"/>
      <c r="G304" s="46"/>
      <c r="H304" s="47"/>
      <c r="I304" s="46"/>
      <c r="J304" s="45"/>
      <c r="K304" s="45"/>
    </row>
    <row r="305" spans="4:11">
      <c r="D305" s="45"/>
      <c r="E305" s="45"/>
      <c r="F305" s="46"/>
      <c r="G305" s="46"/>
      <c r="H305" s="47"/>
      <c r="I305" s="46"/>
      <c r="J305" s="45"/>
      <c r="K305" s="45"/>
    </row>
    <row r="306" spans="4:11">
      <c r="D306" s="45"/>
      <c r="E306" s="45"/>
      <c r="F306" s="46"/>
      <c r="G306" s="46"/>
      <c r="H306" s="47"/>
      <c r="I306" s="46"/>
      <c r="J306" s="45"/>
      <c r="K306" s="45"/>
    </row>
    <row r="307" spans="4:11">
      <c r="D307" s="45"/>
      <c r="E307" s="45"/>
      <c r="F307" s="46"/>
      <c r="G307" s="46"/>
      <c r="H307" s="47"/>
      <c r="I307" s="46"/>
      <c r="J307" s="45"/>
      <c r="K307" s="45"/>
    </row>
    <row r="308" spans="4:11">
      <c r="D308" s="45"/>
      <c r="E308" s="45"/>
      <c r="F308" s="46"/>
      <c r="G308" s="46"/>
      <c r="H308" s="47"/>
      <c r="I308" s="46"/>
      <c r="J308" s="45"/>
      <c r="K308" s="45"/>
    </row>
    <row r="309" spans="4:11">
      <c r="D309" s="45"/>
      <c r="E309" s="45"/>
      <c r="F309" s="46"/>
      <c r="G309" s="46"/>
      <c r="H309" s="47"/>
      <c r="I309" s="46"/>
      <c r="J309" s="45"/>
      <c r="K309" s="45"/>
    </row>
    <row r="310" spans="4:11">
      <c r="D310" s="45"/>
      <c r="E310" s="45"/>
      <c r="F310" s="46"/>
      <c r="G310" s="46"/>
      <c r="H310" s="47"/>
      <c r="I310" s="46"/>
      <c r="J310" s="45"/>
      <c r="K310" s="45"/>
    </row>
    <row r="311" spans="4:11">
      <c r="D311" s="45"/>
      <c r="E311" s="45"/>
      <c r="F311" s="46"/>
      <c r="G311" s="46"/>
      <c r="H311" s="47"/>
      <c r="I311" s="46"/>
      <c r="J311" s="45"/>
      <c r="K311" s="45"/>
    </row>
    <row r="312" spans="4:11">
      <c r="D312" s="45"/>
      <c r="E312" s="45"/>
      <c r="F312" s="46"/>
      <c r="G312" s="46"/>
      <c r="H312" s="47"/>
      <c r="I312" s="46"/>
      <c r="J312" s="45"/>
      <c r="K312" s="45"/>
    </row>
    <row r="313" spans="4:11">
      <c r="D313" s="45"/>
      <c r="E313" s="45"/>
      <c r="F313" s="46"/>
      <c r="G313" s="46"/>
      <c r="H313" s="47"/>
      <c r="I313" s="46"/>
      <c r="J313" s="45"/>
      <c r="K313" s="45"/>
    </row>
    <row r="314" spans="4:11">
      <c r="D314" s="45"/>
      <c r="E314" s="45"/>
      <c r="F314" s="46"/>
      <c r="G314" s="46"/>
      <c r="H314" s="47"/>
      <c r="I314" s="46"/>
      <c r="J314" s="45"/>
      <c r="K314" s="45"/>
    </row>
    <row r="315" spans="4:11">
      <c r="D315" s="45"/>
      <c r="E315" s="45"/>
      <c r="F315" s="46"/>
      <c r="G315" s="46"/>
      <c r="H315" s="47"/>
      <c r="I315" s="46"/>
      <c r="J315" s="45"/>
      <c r="K315" s="45"/>
    </row>
    <row r="316" spans="4:11">
      <c r="D316" s="45"/>
      <c r="E316" s="45"/>
      <c r="F316" s="46"/>
      <c r="G316" s="46"/>
      <c r="H316" s="47"/>
      <c r="I316" s="46"/>
      <c r="J316" s="45"/>
      <c r="K316" s="45"/>
    </row>
    <row r="317" spans="4:11">
      <c r="D317" s="45"/>
      <c r="E317" s="45"/>
      <c r="F317" s="46"/>
      <c r="G317" s="46"/>
      <c r="H317" s="47"/>
      <c r="I317" s="46"/>
      <c r="J317" s="45"/>
      <c r="K317" s="45"/>
    </row>
    <row r="318" spans="4:11">
      <c r="D318" s="45"/>
      <c r="E318" s="45"/>
      <c r="F318" s="46"/>
      <c r="G318" s="46"/>
      <c r="H318" s="47"/>
      <c r="I318" s="46"/>
      <c r="J318" s="45"/>
      <c r="K318" s="45"/>
    </row>
    <row r="319" spans="4:11">
      <c r="D319" s="45"/>
      <c r="E319" s="45"/>
      <c r="F319" s="46"/>
      <c r="G319" s="46"/>
      <c r="H319" s="47"/>
      <c r="I319" s="46"/>
      <c r="J319" s="45"/>
      <c r="K319" s="45"/>
    </row>
    <row r="320" spans="4:11">
      <c r="D320" s="45"/>
      <c r="E320" s="45"/>
      <c r="F320" s="46"/>
      <c r="G320" s="46"/>
      <c r="H320" s="47"/>
      <c r="I320" s="46"/>
      <c r="J320" s="45"/>
      <c r="K320" s="45"/>
    </row>
    <row r="321" spans="4:11">
      <c r="D321" s="45"/>
      <c r="E321" s="45"/>
      <c r="F321" s="46"/>
      <c r="G321" s="46"/>
      <c r="H321" s="47"/>
      <c r="I321" s="46"/>
      <c r="J321" s="45"/>
      <c r="K321" s="45"/>
    </row>
    <row r="322" spans="4:11">
      <c r="D322" s="45"/>
      <c r="E322" s="45"/>
      <c r="F322" s="46"/>
      <c r="G322" s="46"/>
      <c r="H322" s="47"/>
      <c r="I322" s="46"/>
      <c r="J322" s="45"/>
      <c r="K322" s="45"/>
    </row>
    <row r="323" spans="4:11">
      <c r="D323" s="45"/>
      <c r="E323" s="45"/>
      <c r="F323" s="46"/>
      <c r="G323" s="46"/>
      <c r="H323" s="47"/>
      <c r="I323" s="46"/>
      <c r="J323" s="45"/>
      <c r="K323" s="45"/>
    </row>
    <row r="324" spans="4:11">
      <c r="D324" s="45"/>
      <c r="E324" s="45"/>
      <c r="F324" s="46"/>
      <c r="G324" s="46"/>
      <c r="H324" s="47"/>
      <c r="I324" s="46"/>
      <c r="J324" s="45"/>
      <c r="K324" s="45"/>
    </row>
    <row r="325" spans="4:11">
      <c r="D325" s="45"/>
      <c r="E325" s="45"/>
      <c r="F325" s="46"/>
      <c r="G325" s="46"/>
      <c r="H325" s="47"/>
      <c r="I325" s="46"/>
      <c r="J325" s="45"/>
      <c r="K325" s="45"/>
    </row>
    <row r="326" spans="4:11">
      <c r="D326" s="45"/>
      <c r="E326" s="45"/>
      <c r="F326" s="46"/>
      <c r="G326" s="46"/>
      <c r="H326" s="47"/>
      <c r="I326" s="46"/>
      <c r="J326" s="45"/>
      <c r="K326" s="45"/>
    </row>
    <row r="327" spans="4:11">
      <c r="D327" s="45"/>
      <c r="E327" s="45"/>
      <c r="F327" s="46"/>
      <c r="G327" s="46"/>
      <c r="H327" s="47"/>
      <c r="I327" s="46"/>
      <c r="J327" s="45"/>
      <c r="K327" s="45"/>
    </row>
    <row r="328" spans="4:11">
      <c r="D328" s="45"/>
      <c r="E328" s="45"/>
      <c r="F328" s="46"/>
      <c r="G328" s="46"/>
      <c r="H328" s="47"/>
      <c r="I328" s="46"/>
      <c r="J328" s="45"/>
      <c r="K328" s="45"/>
    </row>
    <row r="329" spans="4:11">
      <c r="D329" s="45"/>
      <c r="E329" s="45"/>
      <c r="F329" s="46"/>
      <c r="G329" s="46"/>
      <c r="H329" s="47"/>
      <c r="I329" s="46"/>
      <c r="J329" s="45"/>
      <c r="K329" s="45"/>
    </row>
    <row r="330" spans="4:11">
      <c r="D330" s="45"/>
      <c r="E330" s="45"/>
      <c r="F330" s="46"/>
      <c r="G330" s="46"/>
      <c r="H330" s="47"/>
      <c r="I330" s="46"/>
      <c r="J330" s="45"/>
      <c r="K330" s="45"/>
    </row>
    <row r="331" spans="4:11">
      <c r="D331" s="45"/>
      <c r="E331" s="45"/>
      <c r="F331" s="46"/>
      <c r="G331" s="46"/>
      <c r="H331" s="47"/>
      <c r="I331" s="46"/>
      <c r="J331" s="45"/>
      <c r="K331" s="45"/>
    </row>
    <row r="332" spans="4:11">
      <c r="D332" s="45"/>
      <c r="E332" s="45"/>
      <c r="F332" s="46"/>
      <c r="G332" s="46"/>
      <c r="H332" s="47"/>
      <c r="I332" s="46"/>
      <c r="J332" s="45"/>
      <c r="K332" s="45"/>
    </row>
    <row r="333" spans="4:11">
      <c r="D333" s="45"/>
      <c r="E333" s="45"/>
      <c r="F333" s="46"/>
      <c r="G333" s="46"/>
      <c r="H333" s="47"/>
      <c r="I333" s="46"/>
      <c r="J333" s="45"/>
      <c r="K333" s="45"/>
    </row>
    <row r="334" spans="4:11">
      <c r="D334" s="45"/>
      <c r="E334" s="45"/>
      <c r="F334" s="46"/>
      <c r="G334" s="46"/>
      <c r="H334" s="47"/>
      <c r="I334" s="46"/>
      <c r="J334" s="45"/>
      <c r="K334" s="45"/>
    </row>
    <row r="335" spans="4:11">
      <c r="D335" s="45"/>
      <c r="E335" s="45"/>
      <c r="F335" s="46"/>
      <c r="G335" s="46"/>
      <c r="H335" s="47"/>
      <c r="I335" s="46"/>
      <c r="J335" s="45"/>
      <c r="K335" s="45"/>
    </row>
    <row r="336" spans="4:11">
      <c r="D336" s="45"/>
      <c r="E336" s="45"/>
      <c r="F336" s="46"/>
      <c r="G336" s="46"/>
      <c r="H336" s="47"/>
      <c r="I336" s="46"/>
      <c r="J336" s="45"/>
      <c r="K336" s="45"/>
    </row>
    <row r="337" spans="4:11">
      <c r="D337" s="45"/>
      <c r="E337" s="45"/>
      <c r="F337" s="46"/>
      <c r="G337" s="46"/>
      <c r="H337" s="47"/>
      <c r="I337" s="46"/>
      <c r="J337" s="45"/>
      <c r="K337" s="45"/>
    </row>
    <row r="338" spans="4:11">
      <c r="D338" s="45"/>
      <c r="E338" s="45"/>
      <c r="F338" s="46"/>
      <c r="G338" s="46"/>
      <c r="H338" s="47"/>
      <c r="I338" s="46"/>
      <c r="J338" s="45"/>
      <c r="K338" s="45"/>
    </row>
    <row r="339" spans="4:11">
      <c r="D339" s="45"/>
      <c r="E339" s="45"/>
      <c r="F339" s="46"/>
      <c r="G339" s="46"/>
      <c r="H339" s="47"/>
      <c r="I339" s="46"/>
      <c r="J339" s="45"/>
      <c r="K339" s="45"/>
    </row>
    <row r="340" spans="4:11">
      <c r="D340" s="45"/>
      <c r="E340" s="45"/>
      <c r="F340" s="46"/>
      <c r="G340" s="46"/>
      <c r="H340" s="47"/>
      <c r="I340" s="46"/>
      <c r="J340" s="45"/>
      <c r="K340" s="45"/>
    </row>
    <row r="341" spans="4:11">
      <c r="D341" s="45"/>
      <c r="E341" s="45"/>
      <c r="F341" s="46"/>
      <c r="G341" s="46"/>
      <c r="H341" s="47"/>
      <c r="I341" s="46"/>
      <c r="J341" s="45"/>
      <c r="K341" s="45"/>
    </row>
    <row r="342" spans="4:11">
      <c r="D342" s="45"/>
      <c r="E342" s="45"/>
      <c r="F342" s="46"/>
      <c r="G342" s="46"/>
      <c r="H342" s="47"/>
      <c r="I342" s="46"/>
      <c r="J342" s="45"/>
      <c r="K342" s="45"/>
    </row>
    <row r="343" spans="4:11">
      <c r="D343" s="45"/>
      <c r="E343" s="45"/>
      <c r="F343" s="46"/>
      <c r="G343" s="46"/>
      <c r="H343" s="47"/>
      <c r="I343" s="46"/>
      <c r="J343" s="45"/>
      <c r="K343" s="45"/>
    </row>
    <row r="344" spans="4:11">
      <c r="D344" s="45"/>
      <c r="E344" s="45"/>
      <c r="F344" s="46"/>
      <c r="G344" s="46"/>
      <c r="H344" s="47"/>
      <c r="I344" s="46"/>
      <c r="J344" s="45"/>
      <c r="K344" s="45"/>
    </row>
    <row r="345" spans="4:11">
      <c r="D345" s="45"/>
      <c r="E345" s="45"/>
      <c r="F345" s="46"/>
      <c r="G345" s="46"/>
      <c r="H345" s="47"/>
      <c r="I345" s="46"/>
      <c r="J345" s="45"/>
      <c r="K345" s="45"/>
    </row>
    <row r="346" spans="4:11">
      <c r="D346" s="45"/>
      <c r="E346" s="45"/>
      <c r="F346" s="46"/>
      <c r="G346" s="46"/>
      <c r="H346" s="47"/>
      <c r="I346" s="46"/>
      <c r="J346" s="45"/>
      <c r="K346" s="45"/>
    </row>
    <row r="347" spans="4:11">
      <c r="D347" s="45"/>
      <c r="E347" s="45"/>
      <c r="F347" s="46"/>
      <c r="G347" s="46"/>
      <c r="H347" s="47"/>
      <c r="I347" s="46"/>
      <c r="J347" s="45"/>
      <c r="K347" s="45"/>
    </row>
    <row r="348" spans="4:11">
      <c r="D348" s="45"/>
      <c r="E348" s="45"/>
      <c r="F348" s="46"/>
      <c r="G348" s="46"/>
      <c r="H348" s="47"/>
      <c r="I348" s="46"/>
      <c r="J348" s="45"/>
      <c r="K348" s="45"/>
    </row>
    <row r="349" spans="4:11">
      <c r="D349" s="45"/>
      <c r="E349" s="45"/>
      <c r="F349" s="46"/>
      <c r="G349" s="46"/>
      <c r="H349" s="47"/>
      <c r="I349" s="46"/>
      <c r="J349" s="45"/>
      <c r="K349" s="45"/>
    </row>
    <row r="350" spans="4:11">
      <c r="D350" s="45"/>
      <c r="E350" s="45"/>
      <c r="F350" s="46"/>
      <c r="G350" s="46"/>
      <c r="H350" s="47"/>
      <c r="I350" s="46"/>
      <c r="J350" s="45"/>
      <c r="K350" s="45"/>
    </row>
    <row r="351" spans="4:11">
      <c r="D351" s="45"/>
      <c r="E351" s="45"/>
      <c r="F351" s="46"/>
      <c r="G351" s="46"/>
      <c r="H351" s="47"/>
      <c r="I351" s="46"/>
      <c r="J351" s="45"/>
      <c r="K351" s="45"/>
    </row>
    <row r="352" spans="4:11">
      <c r="D352" s="45"/>
      <c r="E352" s="45"/>
      <c r="F352" s="46"/>
      <c r="G352" s="46"/>
      <c r="H352" s="47"/>
      <c r="I352" s="46"/>
      <c r="J352" s="45"/>
      <c r="K352" s="45"/>
    </row>
    <row r="353" spans="4:11">
      <c r="D353" s="45"/>
      <c r="E353" s="45"/>
      <c r="F353" s="46"/>
      <c r="G353" s="46"/>
      <c r="H353" s="47"/>
      <c r="I353" s="46"/>
      <c r="J353" s="45"/>
      <c r="K353" s="45"/>
    </row>
    <row r="354" spans="4:11">
      <c r="D354" s="45"/>
      <c r="E354" s="45"/>
      <c r="F354" s="46"/>
      <c r="G354" s="46"/>
      <c r="H354" s="47"/>
      <c r="I354" s="46"/>
      <c r="J354" s="45"/>
      <c r="K354" s="45"/>
    </row>
    <row r="355" spans="4:11">
      <c r="D355" s="45"/>
      <c r="E355" s="45"/>
      <c r="F355" s="46"/>
      <c r="G355" s="46"/>
      <c r="H355" s="47"/>
      <c r="I355" s="46"/>
      <c r="J355" s="45"/>
      <c r="K355" s="45"/>
    </row>
    <row r="356" spans="4:11">
      <c r="D356" s="45"/>
      <c r="E356" s="45"/>
      <c r="F356" s="46"/>
      <c r="G356" s="46"/>
      <c r="H356" s="47"/>
      <c r="I356" s="46"/>
      <c r="J356" s="45"/>
      <c r="K356" s="45"/>
    </row>
    <row r="357" spans="4:11">
      <c r="D357" s="45"/>
      <c r="E357" s="45"/>
      <c r="F357" s="46"/>
      <c r="G357" s="46"/>
      <c r="H357" s="47"/>
      <c r="I357" s="46"/>
      <c r="J357" s="45"/>
      <c r="K357" s="45"/>
    </row>
    <row r="358" spans="4:11">
      <c r="D358" s="45"/>
      <c r="E358" s="45"/>
      <c r="F358" s="46"/>
      <c r="G358" s="46"/>
      <c r="H358" s="47"/>
      <c r="I358" s="46"/>
      <c r="J358" s="45"/>
      <c r="K358" s="45"/>
    </row>
    <row r="359" spans="4:11">
      <c r="D359" s="45"/>
      <c r="E359" s="45"/>
      <c r="F359" s="46"/>
      <c r="G359" s="46"/>
      <c r="H359" s="47"/>
      <c r="I359" s="46"/>
      <c r="J359" s="45"/>
      <c r="K359" s="45"/>
    </row>
    <row r="360" spans="4:11">
      <c r="D360" s="45"/>
      <c r="E360" s="45"/>
      <c r="F360" s="46"/>
      <c r="G360" s="46"/>
      <c r="H360" s="47"/>
      <c r="I360" s="46"/>
      <c r="J360" s="45"/>
      <c r="K360" s="45"/>
    </row>
    <row r="361" spans="4:11">
      <c r="D361" s="45"/>
      <c r="E361" s="45"/>
      <c r="F361" s="46"/>
      <c r="G361" s="46"/>
      <c r="H361" s="47"/>
      <c r="I361" s="46"/>
      <c r="J361" s="45"/>
      <c r="K361" s="45"/>
    </row>
    <row r="362" spans="4:11">
      <c r="D362" s="45"/>
      <c r="E362" s="45"/>
      <c r="F362" s="46"/>
      <c r="G362" s="46"/>
      <c r="H362" s="47"/>
      <c r="I362" s="46"/>
      <c r="J362" s="45"/>
      <c r="K362" s="45"/>
    </row>
    <row r="363" spans="4:11">
      <c r="D363" s="45"/>
      <c r="E363" s="45"/>
      <c r="F363" s="46"/>
      <c r="G363" s="46"/>
      <c r="H363" s="47"/>
      <c r="I363" s="46"/>
      <c r="J363" s="45"/>
      <c r="K363" s="45"/>
    </row>
    <row r="364" spans="4:11">
      <c r="D364" s="45"/>
      <c r="E364" s="45"/>
      <c r="F364" s="46"/>
      <c r="G364" s="46"/>
      <c r="H364" s="47"/>
      <c r="I364" s="46"/>
      <c r="J364" s="45"/>
      <c r="K364" s="45"/>
    </row>
    <row r="365" spans="4:11">
      <c r="D365" s="45"/>
      <c r="E365" s="45"/>
      <c r="F365" s="46"/>
      <c r="G365" s="46"/>
      <c r="H365" s="47"/>
      <c r="I365" s="46"/>
      <c r="J365" s="45"/>
      <c r="K365" s="45"/>
    </row>
    <row r="366" spans="4:11">
      <c r="D366" s="45"/>
      <c r="E366" s="45"/>
      <c r="F366" s="46"/>
      <c r="G366" s="46"/>
      <c r="H366" s="47"/>
      <c r="I366" s="46"/>
      <c r="J366" s="45"/>
      <c r="K366" s="45"/>
    </row>
    <row r="367" spans="4:11">
      <c r="D367" s="45"/>
      <c r="E367" s="45"/>
      <c r="F367" s="46"/>
      <c r="G367" s="46"/>
      <c r="H367" s="47"/>
      <c r="I367" s="46"/>
      <c r="J367" s="45"/>
      <c r="K367" s="45"/>
    </row>
    <row r="368" spans="4:11">
      <c r="D368" s="45"/>
      <c r="E368" s="45"/>
      <c r="F368" s="46"/>
      <c r="G368" s="46"/>
      <c r="H368" s="47"/>
      <c r="I368" s="46"/>
      <c r="J368" s="45"/>
      <c r="K368" s="45"/>
    </row>
    <row r="369" spans="4:11">
      <c r="D369" s="45"/>
      <c r="E369" s="45"/>
      <c r="F369" s="46"/>
      <c r="G369" s="46"/>
      <c r="H369" s="47"/>
      <c r="I369" s="46"/>
      <c r="J369" s="45"/>
      <c r="K369" s="45"/>
    </row>
    <row r="370" spans="4:11">
      <c r="D370" s="45"/>
      <c r="E370" s="45"/>
      <c r="F370" s="46"/>
      <c r="G370" s="46"/>
      <c r="H370" s="47"/>
      <c r="I370" s="46"/>
      <c r="J370" s="45"/>
      <c r="K370" s="45"/>
    </row>
    <row r="371" spans="4:11">
      <c r="D371" s="45"/>
      <c r="E371" s="45"/>
      <c r="F371" s="46"/>
      <c r="G371" s="46"/>
      <c r="H371" s="47"/>
      <c r="I371" s="46"/>
      <c r="J371" s="45"/>
      <c r="K371" s="45"/>
    </row>
    <row r="372" spans="4:11">
      <c r="D372" s="45"/>
      <c r="E372" s="45"/>
      <c r="F372" s="46"/>
      <c r="G372" s="46"/>
      <c r="H372" s="47"/>
      <c r="I372" s="46"/>
      <c r="J372" s="45"/>
      <c r="K372" s="45"/>
    </row>
    <row r="373" spans="4:11">
      <c r="D373" s="45"/>
      <c r="E373" s="45"/>
      <c r="F373" s="46"/>
      <c r="G373" s="46"/>
      <c r="H373" s="47"/>
      <c r="I373" s="46"/>
      <c r="J373" s="45"/>
      <c r="K373" s="45"/>
    </row>
    <row r="374" spans="4:11">
      <c r="D374" s="45"/>
      <c r="E374" s="45"/>
      <c r="F374" s="46"/>
      <c r="G374" s="46"/>
      <c r="H374" s="47"/>
      <c r="I374" s="46"/>
      <c r="J374" s="45"/>
      <c r="K374" s="45"/>
    </row>
    <row r="375" spans="4:11">
      <c r="D375" s="45"/>
      <c r="E375" s="45"/>
      <c r="F375" s="46"/>
      <c r="G375" s="46"/>
      <c r="H375" s="47"/>
      <c r="I375" s="46"/>
      <c r="J375" s="45"/>
      <c r="K375" s="45"/>
    </row>
    <row r="376" spans="4:11">
      <c r="D376" s="45"/>
      <c r="E376" s="45"/>
      <c r="F376" s="46"/>
      <c r="G376" s="46"/>
      <c r="H376" s="47"/>
      <c r="I376" s="46"/>
      <c r="J376" s="45"/>
      <c r="K376" s="45"/>
    </row>
    <row r="377" spans="4:11">
      <c r="D377" s="45"/>
      <c r="E377" s="45"/>
      <c r="F377" s="46"/>
      <c r="G377" s="46"/>
      <c r="H377" s="47"/>
      <c r="I377" s="46"/>
      <c r="J377" s="45"/>
      <c r="K377" s="45"/>
    </row>
    <row r="378" spans="4:11">
      <c r="D378" s="45"/>
      <c r="E378" s="45"/>
      <c r="F378" s="46"/>
      <c r="G378" s="46"/>
      <c r="H378" s="47"/>
      <c r="I378" s="46"/>
      <c r="J378" s="45"/>
      <c r="K378" s="45"/>
    </row>
    <row r="379" spans="4:11">
      <c r="D379" s="45"/>
      <c r="E379" s="45"/>
      <c r="F379" s="46"/>
      <c r="G379" s="46"/>
      <c r="H379" s="47"/>
      <c r="I379" s="46"/>
      <c r="J379" s="45"/>
      <c r="K379" s="45"/>
    </row>
    <row r="380" spans="4:11">
      <c r="D380" s="45"/>
      <c r="E380" s="45"/>
      <c r="F380" s="46"/>
      <c r="G380" s="46"/>
      <c r="H380" s="47"/>
      <c r="I380" s="46"/>
      <c r="J380" s="45"/>
      <c r="K380" s="45"/>
    </row>
    <row r="381" spans="4:11">
      <c r="D381" s="45"/>
      <c r="E381" s="45"/>
      <c r="F381" s="46"/>
      <c r="G381" s="46"/>
      <c r="H381" s="47"/>
      <c r="I381" s="46"/>
      <c r="J381" s="45"/>
      <c r="K381" s="45"/>
    </row>
    <row r="382" spans="4:11">
      <c r="D382" s="45"/>
      <c r="E382" s="45"/>
      <c r="F382" s="46"/>
      <c r="G382" s="46"/>
      <c r="H382" s="47"/>
      <c r="I382" s="46"/>
      <c r="J382" s="45"/>
      <c r="K382" s="45"/>
    </row>
    <row r="383" spans="4:11">
      <c r="D383" s="45"/>
      <c r="E383" s="45"/>
      <c r="F383" s="46"/>
      <c r="G383" s="46"/>
      <c r="H383" s="47"/>
      <c r="I383" s="46"/>
      <c r="J383" s="45"/>
      <c r="K383" s="45"/>
    </row>
    <row r="384" spans="4:11">
      <c r="D384" s="45"/>
      <c r="E384" s="45"/>
      <c r="F384" s="46"/>
      <c r="G384" s="46"/>
      <c r="H384" s="47"/>
      <c r="I384" s="46"/>
      <c r="J384" s="45"/>
      <c r="K384" s="45"/>
    </row>
    <row r="385" spans="4:11">
      <c r="D385" s="45"/>
      <c r="E385" s="45"/>
      <c r="F385" s="46"/>
      <c r="G385" s="46"/>
      <c r="H385" s="47"/>
      <c r="I385" s="46"/>
      <c r="J385" s="45"/>
      <c r="K385" s="45"/>
    </row>
    <row r="386" spans="4:11">
      <c r="D386" s="45"/>
      <c r="E386" s="45"/>
      <c r="F386" s="46"/>
      <c r="G386" s="46"/>
      <c r="H386" s="47"/>
      <c r="I386" s="46"/>
      <c r="J386" s="45"/>
      <c r="K386" s="45"/>
    </row>
    <row r="387" spans="4:11">
      <c r="D387" s="45"/>
      <c r="E387" s="45"/>
      <c r="F387" s="46"/>
      <c r="G387" s="46"/>
      <c r="H387" s="47"/>
      <c r="I387" s="46"/>
      <c r="J387" s="45"/>
      <c r="K387" s="45"/>
    </row>
    <row r="388" spans="4:11">
      <c r="D388" s="45"/>
      <c r="E388" s="45"/>
      <c r="F388" s="46"/>
      <c r="G388" s="46"/>
      <c r="H388" s="47"/>
      <c r="I388" s="46"/>
      <c r="J388" s="45"/>
      <c r="K388" s="45"/>
    </row>
    <row r="389" spans="4:11">
      <c r="D389" s="45"/>
      <c r="E389" s="45"/>
      <c r="F389" s="46"/>
      <c r="G389" s="46"/>
      <c r="H389" s="47"/>
      <c r="I389" s="46"/>
      <c r="J389" s="45"/>
      <c r="K389" s="45"/>
    </row>
    <row r="390" spans="4:11">
      <c r="D390" s="45"/>
      <c r="E390" s="45"/>
      <c r="F390" s="46"/>
      <c r="G390" s="46"/>
      <c r="H390" s="47"/>
      <c r="I390" s="46"/>
      <c r="J390" s="45"/>
      <c r="K390" s="45"/>
    </row>
    <row r="391" spans="4:11">
      <c r="D391" s="45"/>
      <c r="E391" s="45"/>
      <c r="F391" s="46"/>
      <c r="G391" s="46"/>
      <c r="H391" s="47"/>
      <c r="I391" s="46"/>
      <c r="J391" s="45"/>
      <c r="K391" s="45"/>
    </row>
    <row r="392" spans="4:11">
      <c r="D392" s="45"/>
      <c r="E392" s="45"/>
      <c r="F392" s="46"/>
      <c r="G392" s="46"/>
      <c r="H392" s="47"/>
      <c r="I392" s="46"/>
      <c r="J392" s="45"/>
      <c r="K392" s="45"/>
    </row>
    <row r="393" spans="4:11">
      <c r="D393" s="45"/>
      <c r="E393" s="45"/>
      <c r="F393" s="46"/>
      <c r="G393" s="46"/>
      <c r="H393" s="47"/>
      <c r="I393" s="46"/>
      <c r="J393" s="45"/>
      <c r="K393" s="45"/>
    </row>
    <row r="394" spans="4:11">
      <c r="D394" s="45"/>
      <c r="E394" s="45"/>
      <c r="F394" s="46"/>
      <c r="G394" s="46"/>
      <c r="H394" s="47"/>
      <c r="I394" s="46"/>
      <c r="J394" s="45"/>
      <c r="K394" s="45"/>
    </row>
    <row r="395" spans="4:11">
      <c r="D395" s="45"/>
      <c r="E395" s="45"/>
      <c r="F395" s="46"/>
      <c r="G395" s="46"/>
      <c r="H395" s="47"/>
      <c r="I395" s="46"/>
      <c r="J395" s="45"/>
      <c r="K395" s="45"/>
    </row>
    <row r="396" spans="4:11">
      <c r="D396" s="45"/>
      <c r="E396" s="45"/>
      <c r="F396" s="46"/>
      <c r="G396" s="46"/>
      <c r="H396" s="47"/>
      <c r="I396" s="46"/>
      <c r="J396" s="45"/>
      <c r="K396" s="45"/>
    </row>
    <row r="397" spans="4:11">
      <c r="D397" s="45"/>
      <c r="E397" s="45"/>
      <c r="F397" s="46"/>
      <c r="G397" s="46"/>
      <c r="H397" s="47"/>
      <c r="I397" s="46"/>
      <c r="J397" s="45"/>
      <c r="K397" s="45"/>
    </row>
    <row r="398" spans="4:11">
      <c r="D398" s="45"/>
      <c r="E398" s="45"/>
      <c r="F398" s="46"/>
      <c r="G398" s="46"/>
      <c r="H398" s="47"/>
      <c r="I398" s="46"/>
      <c r="J398" s="45"/>
      <c r="K398" s="45"/>
    </row>
    <row r="399" spans="4:11">
      <c r="D399" s="45"/>
      <c r="E399" s="45"/>
      <c r="F399" s="46"/>
      <c r="G399" s="46"/>
      <c r="H399" s="47"/>
      <c r="I399" s="46"/>
      <c r="J399" s="45"/>
      <c r="K399" s="45"/>
    </row>
    <row r="400" spans="4:11">
      <c r="D400" s="45"/>
      <c r="E400" s="45"/>
      <c r="F400" s="46"/>
      <c r="G400" s="46"/>
      <c r="H400" s="47"/>
      <c r="I400" s="46"/>
      <c r="J400" s="45"/>
      <c r="K400" s="45"/>
    </row>
    <row r="401" spans="4:11">
      <c r="D401" s="45"/>
      <c r="E401" s="45"/>
      <c r="F401" s="46"/>
      <c r="G401" s="46"/>
      <c r="H401" s="47"/>
      <c r="I401" s="46"/>
      <c r="J401" s="45"/>
      <c r="K401" s="45"/>
    </row>
    <row r="402" spans="4:11">
      <c r="D402" s="45"/>
      <c r="E402" s="45"/>
      <c r="F402" s="46"/>
      <c r="G402" s="46"/>
      <c r="H402" s="47"/>
      <c r="I402" s="46"/>
      <c r="J402" s="45"/>
      <c r="K402" s="45"/>
    </row>
    <row r="403" spans="4:11">
      <c r="D403" s="45"/>
      <c r="E403" s="45"/>
      <c r="F403" s="46"/>
      <c r="G403" s="46"/>
      <c r="H403" s="47"/>
      <c r="I403" s="46"/>
      <c r="J403" s="45"/>
      <c r="K403" s="45"/>
    </row>
    <row r="404" spans="4:11">
      <c r="D404" s="45"/>
      <c r="E404" s="45"/>
      <c r="F404" s="46"/>
      <c r="G404" s="46"/>
      <c r="H404" s="47"/>
      <c r="I404" s="46"/>
      <c r="J404" s="45"/>
      <c r="K404" s="45"/>
    </row>
    <row r="405" spans="4:11">
      <c r="D405" s="45"/>
      <c r="E405" s="45"/>
      <c r="F405" s="46"/>
      <c r="G405" s="46"/>
      <c r="H405" s="47"/>
      <c r="I405" s="46"/>
      <c r="J405" s="45"/>
      <c r="K405" s="45"/>
    </row>
    <row r="406" spans="4:11">
      <c r="D406" s="45"/>
      <c r="E406" s="45"/>
      <c r="F406" s="46"/>
      <c r="G406" s="46"/>
      <c r="H406" s="47"/>
      <c r="I406" s="46"/>
      <c r="J406" s="45"/>
      <c r="K406" s="45"/>
    </row>
    <row r="407" spans="4:11">
      <c r="D407" s="45"/>
      <c r="E407" s="45"/>
      <c r="F407" s="46"/>
      <c r="G407" s="46"/>
      <c r="H407" s="47"/>
      <c r="I407" s="46"/>
      <c r="J407" s="45"/>
      <c r="K407" s="45"/>
    </row>
    <row r="408" spans="4:11">
      <c r="D408" s="45"/>
      <c r="E408" s="45"/>
      <c r="F408" s="46"/>
      <c r="G408" s="46"/>
      <c r="H408" s="47"/>
      <c r="I408" s="46"/>
      <c r="J408" s="45"/>
      <c r="K408" s="45"/>
    </row>
    <row r="409" spans="4:11">
      <c r="D409" s="45"/>
      <c r="E409" s="45"/>
      <c r="F409" s="46"/>
      <c r="G409" s="46"/>
      <c r="H409" s="47"/>
      <c r="I409" s="46"/>
      <c r="J409" s="45"/>
      <c r="K409" s="45"/>
    </row>
    <row r="410" spans="4:11">
      <c r="D410" s="45"/>
      <c r="E410" s="45"/>
      <c r="F410" s="46"/>
      <c r="G410" s="46"/>
      <c r="H410" s="47"/>
      <c r="I410" s="46"/>
      <c r="J410" s="45"/>
      <c r="K410" s="45"/>
    </row>
    <row r="411" spans="4:11">
      <c r="D411" s="45"/>
      <c r="E411" s="45"/>
      <c r="F411" s="46"/>
      <c r="G411" s="46"/>
      <c r="H411" s="47"/>
      <c r="I411" s="46"/>
      <c r="J411" s="45"/>
      <c r="K411" s="45"/>
    </row>
    <row r="412" spans="4:11">
      <c r="D412" s="45"/>
      <c r="E412" s="45"/>
      <c r="F412" s="46"/>
      <c r="G412" s="46"/>
      <c r="H412" s="47"/>
      <c r="I412" s="46"/>
      <c r="J412" s="45"/>
      <c r="K412" s="45"/>
    </row>
    <row r="413" spans="4:11">
      <c r="D413" s="45"/>
      <c r="E413" s="45"/>
      <c r="F413" s="46"/>
      <c r="G413" s="46"/>
      <c r="H413" s="47"/>
      <c r="I413" s="46"/>
      <c r="J413" s="45"/>
      <c r="K413" s="45"/>
    </row>
    <row r="414" spans="4:11">
      <c r="D414" s="45"/>
      <c r="E414" s="45"/>
      <c r="F414" s="46"/>
      <c r="G414" s="46"/>
      <c r="H414" s="47"/>
      <c r="I414" s="46"/>
      <c r="J414" s="45"/>
      <c r="K414" s="45"/>
    </row>
    <row r="415" spans="4:11">
      <c r="D415" s="45"/>
      <c r="E415" s="45"/>
      <c r="F415" s="46"/>
      <c r="G415" s="46"/>
      <c r="H415" s="47"/>
      <c r="I415" s="46"/>
      <c r="J415" s="45"/>
      <c r="K415" s="45"/>
    </row>
    <row r="416" spans="4:11">
      <c r="D416" s="45"/>
      <c r="E416" s="45"/>
      <c r="F416" s="46"/>
      <c r="G416" s="46"/>
      <c r="H416" s="47"/>
      <c r="I416" s="46"/>
      <c r="J416" s="45"/>
      <c r="K416" s="45"/>
    </row>
    <row r="417" spans="4:11">
      <c r="D417" s="45"/>
      <c r="E417" s="45"/>
      <c r="F417" s="46"/>
      <c r="G417" s="46"/>
      <c r="H417" s="47"/>
      <c r="I417" s="46"/>
      <c r="J417" s="45"/>
      <c r="K417" s="45"/>
    </row>
    <row r="418" spans="4:11">
      <c r="D418" s="45"/>
      <c r="E418" s="45"/>
      <c r="F418" s="46"/>
      <c r="G418" s="46"/>
      <c r="H418" s="47"/>
      <c r="I418" s="46"/>
      <c r="J418" s="45"/>
      <c r="K418" s="45"/>
    </row>
    <row r="419" spans="4:11">
      <c r="D419" s="45"/>
      <c r="E419" s="45"/>
      <c r="F419" s="46"/>
      <c r="G419" s="46"/>
      <c r="H419" s="47"/>
      <c r="I419" s="46"/>
      <c r="J419" s="45"/>
      <c r="K419" s="45"/>
    </row>
    <row r="420" spans="4:11">
      <c r="D420" s="45"/>
      <c r="E420" s="45"/>
      <c r="F420" s="46"/>
      <c r="G420" s="46"/>
      <c r="H420" s="47"/>
      <c r="I420" s="46"/>
      <c r="J420" s="45"/>
      <c r="K420" s="45"/>
    </row>
    <row r="421" spans="4:11">
      <c r="D421" s="45"/>
      <c r="E421" s="45"/>
      <c r="F421" s="46"/>
      <c r="G421" s="46"/>
      <c r="H421" s="47"/>
      <c r="I421" s="46"/>
      <c r="J421" s="45"/>
      <c r="K421" s="45"/>
    </row>
    <row r="422" spans="4:11">
      <c r="D422" s="45"/>
      <c r="E422" s="45"/>
      <c r="F422" s="46"/>
      <c r="G422" s="46"/>
      <c r="H422" s="47"/>
      <c r="I422" s="46"/>
      <c r="J422" s="45"/>
      <c r="K422" s="45"/>
    </row>
    <row r="423" spans="4:11">
      <c r="D423" s="45"/>
      <c r="E423" s="45"/>
      <c r="F423" s="46"/>
      <c r="G423" s="46"/>
      <c r="H423" s="47"/>
      <c r="I423" s="46"/>
      <c r="J423" s="45"/>
      <c r="K423" s="45"/>
    </row>
    <row r="424" spans="4:11">
      <c r="D424" s="45"/>
      <c r="E424" s="45"/>
      <c r="F424" s="46"/>
      <c r="G424" s="46"/>
      <c r="H424" s="47"/>
      <c r="I424" s="46"/>
      <c r="J424" s="45"/>
      <c r="K424" s="45"/>
    </row>
    <row r="425" spans="4:11">
      <c r="D425" s="45"/>
      <c r="E425" s="45"/>
      <c r="F425" s="46"/>
      <c r="G425" s="46"/>
      <c r="H425" s="47"/>
      <c r="I425" s="46"/>
      <c r="J425" s="45"/>
      <c r="K425" s="45"/>
    </row>
    <row r="426" spans="4:11">
      <c r="D426" s="45"/>
      <c r="E426" s="45"/>
      <c r="F426" s="46"/>
      <c r="G426" s="46"/>
      <c r="H426" s="47"/>
      <c r="I426" s="46"/>
      <c r="J426" s="45"/>
      <c r="K426" s="45"/>
    </row>
    <row r="427" spans="4:11">
      <c r="D427" s="45"/>
      <c r="E427" s="45"/>
      <c r="F427" s="46"/>
      <c r="G427" s="46"/>
      <c r="H427" s="47"/>
      <c r="I427" s="46"/>
      <c r="J427" s="45"/>
      <c r="K427" s="45"/>
    </row>
    <row r="428" spans="4:11">
      <c r="D428" s="45"/>
      <c r="E428" s="45"/>
      <c r="F428" s="46"/>
      <c r="G428" s="46"/>
      <c r="H428" s="47"/>
      <c r="I428" s="46"/>
      <c r="J428" s="45"/>
      <c r="K428" s="45"/>
    </row>
    <row r="429" spans="4:11">
      <c r="D429" s="45"/>
      <c r="E429" s="45"/>
      <c r="F429" s="46"/>
      <c r="G429" s="46"/>
      <c r="H429" s="47"/>
      <c r="I429" s="46"/>
      <c r="J429" s="45"/>
      <c r="K429" s="45"/>
    </row>
    <row r="430" spans="4:11">
      <c r="D430" s="45"/>
      <c r="E430" s="45"/>
      <c r="F430" s="46"/>
      <c r="G430" s="46"/>
      <c r="H430" s="47"/>
      <c r="I430" s="46"/>
      <c r="J430" s="45"/>
      <c r="K430" s="45"/>
    </row>
    <row r="431" spans="4:11">
      <c r="D431" s="45"/>
      <c r="E431" s="45"/>
      <c r="F431" s="46"/>
      <c r="G431" s="46"/>
      <c r="H431" s="47"/>
      <c r="I431" s="46"/>
      <c r="J431" s="45"/>
      <c r="K431" s="45"/>
    </row>
    <row r="432" spans="4:11">
      <c r="D432" s="45"/>
      <c r="E432" s="45"/>
      <c r="F432" s="46"/>
      <c r="G432" s="46"/>
      <c r="H432" s="47"/>
      <c r="I432" s="46"/>
      <c r="J432" s="45"/>
      <c r="K432" s="45"/>
    </row>
    <row r="433" spans="4:11">
      <c r="D433" s="45"/>
      <c r="E433" s="45"/>
      <c r="F433" s="46"/>
      <c r="G433" s="46"/>
      <c r="H433" s="47"/>
      <c r="I433" s="46"/>
      <c r="J433" s="45"/>
      <c r="K433" s="45"/>
    </row>
    <row r="434" spans="4:11">
      <c r="D434" s="45"/>
      <c r="E434" s="45"/>
      <c r="F434" s="46"/>
      <c r="G434" s="46"/>
      <c r="H434" s="47"/>
      <c r="I434" s="46"/>
      <c r="J434" s="45"/>
      <c r="K434" s="45"/>
    </row>
    <row r="435" spans="4:11">
      <c r="D435" s="45"/>
      <c r="E435" s="45"/>
      <c r="F435" s="46"/>
      <c r="G435" s="46"/>
      <c r="H435" s="47"/>
      <c r="I435" s="46"/>
      <c r="J435" s="45"/>
      <c r="K435" s="45"/>
    </row>
    <row r="436" spans="4:11">
      <c r="D436" s="45"/>
      <c r="E436" s="45"/>
      <c r="F436" s="46"/>
      <c r="G436" s="46"/>
      <c r="H436" s="47"/>
      <c r="I436" s="46"/>
      <c r="J436" s="45"/>
      <c r="K436" s="45"/>
    </row>
    <row r="437" spans="4:11">
      <c r="D437" s="45"/>
      <c r="E437" s="45"/>
      <c r="F437" s="46"/>
      <c r="G437" s="46"/>
      <c r="H437" s="47"/>
      <c r="I437" s="46"/>
      <c r="J437" s="45"/>
      <c r="K437" s="45"/>
    </row>
    <row r="438" spans="4:11">
      <c r="D438" s="45"/>
      <c r="E438" s="45"/>
      <c r="F438" s="46"/>
      <c r="G438" s="46"/>
      <c r="H438" s="47"/>
      <c r="I438" s="46"/>
      <c r="J438" s="45"/>
      <c r="K438" s="45"/>
    </row>
    <row r="439" spans="4:11">
      <c r="D439" s="45"/>
      <c r="E439" s="45"/>
      <c r="F439" s="46"/>
      <c r="G439" s="46"/>
      <c r="H439" s="47"/>
      <c r="I439" s="46"/>
      <c r="J439" s="45"/>
      <c r="K439" s="45"/>
    </row>
    <row r="440" spans="4:11">
      <c r="D440" s="45"/>
      <c r="E440" s="45"/>
      <c r="F440" s="46"/>
      <c r="G440" s="46"/>
      <c r="H440" s="47"/>
      <c r="I440" s="46"/>
      <c r="J440" s="45"/>
      <c r="K440" s="45"/>
    </row>
    <row r="441" spans="4:11">
      <c r="D441" s="45"/>
      <c r="E441" s="45"/>
      <c r="F441" s="46"/>
      <c r="G441" s="46"/>
      <c r="H441" s="47"/>
      <c r="I441" s="46"/>
      <c r="J441" s="45"/>
      <c r="K441" s="45"/>
    </row>
    <row r="442" spans="4:11">
      <c r="D442" s="45"/>
      <c r="E442" s="45"/>
      <c r="F442" s="46"/>
      <c r="G442" s="46"/>
      <c r="H442" s="47"/>
      <c r="I442" s="46"/>
      <c r="J442" s="45"/>
      <c r="K442" s="45"/>
    </row>
    <row r="443" spans="4:11">
      <c r="D443" s="45"/>
      <c r="E443" s="45"/>
      <c r="F443" s="46"/>
      <c r="G443" s="46"/>
      <c r="H443" s="47"/>
      <c r="I443" s="46"/>
      <c r="J443" s="45"/>
      <c r="K443" s="45"/>
    </row>
    <row r="444" spans="4:11">
      <c r="D444" s="45"/>
      <c r="E444" s="45"/>
      <c r="F444" s="46"/>
      <c r="G444" s="46"/>
      <c r="H444" s="47"/>
      <c r="I444" s="46"/>
      <c r="J444" s="45"/>
      <c r="K444" s="45"/>
    </row>
    <row r="445" spans="4:11">
      <c r="D445" s="45"/>
      <c r="E445" s="45"/>
      <c r="F445" s="46"/>
      <c r="G445" s="46"/>
      <c r="H445" s="47"/>
      <c r="I445" s="46"/>
      <c r="J445" s="45"/>
      <c r="K445" s="45"/>
    </row>
    <row r="446" spans="4:11">
      <c r="D446" s="45"/>
      <c r="E446" s="45"/>
      <c r="F446" s="46"/>
      <c r="G446" s="46"/>
      <c r="H446" s="47"/>
      <c r="I446" s="46"/>
      <c r="J446" s="45"/>
      <c r="K446" s="45"/>
    </row>
    <row r="447" spans="4:11">
      <c r="D447" s="45"/>
      <c r="E447" s="45"/>
      <c r="F447" s="46"/>
      <c r="G447" s="46"/>
      <c r="H447" s="47"/>
      <c r="I447" s="46"/>
      <c r="J447" s="45"/>
      <c r="K447" s="45"/>
    </row>
    <row r="448" spans="4:11">
      <c r="D448" s="45"/>
      <c r="E448" s="45"/>
      <c r="F448" s="46"/>
      <c r="G448" s="46"/>
      <c r="H448" s="47"/>
      <c r="I448" s="46"/>
      <c r="J448" s="45"/>
      <c r="K448" s="45"/>
    </row>
    <row r="449" spans="4:11">
      <c r="D449" s="45"/>
      <c r="E449" s="45"/>
      <c r="F449" s="46"/>
      <c r="G449" s="46"/>
      <c r="H449" s="47"/>
      <c r="I449" s="46"/>
      <c r="J449" s="45"/>
      <c r="K449" s="45"/>
    </row>
    <row r="450" spans="4:11">
      <c r="D450" s="45"/>
      <c r="E450" s="45"/>
      <c r="F450" s="46"/>
      <c r="G450" s="46"/>
      <c r="H450" s="47"/>
      <c r="I450" s="46"/>
      <c r="J450" s="45"/>
      <c r="K450" s="45"/>
    </row>
    <row r="451" spans="4:11">
      <c r="D451" s="45"/>
      <c r="E451" s="45"/>
      <c r="F451" s="46"/>
      <c r="G451" s="46"/>
      <c r="H451" s="47"/>
      <c r="I451" s="46"/>
      <c r="J451" s="45"/>
      <c r="K451" s="45"/>
    </row>
    <row r="452" spans="4:11">
      <c r="D452" s="45"/>
      <c r="E452" s="45"/>
      <c r="F452" s="46"/>
      <c r="G452" s="46"/>
      <c r="H452" s="47"/>
      <c r="I452" s="46"/>
      <c r="J452" s="45"/>
      <c r="K452" s="45"/>
    </row>
    <row r="453" spans="4:11">
      <c r="D453" s="45"/>
      <c r="E453" s="45"/>
      <c r="F453" s="46"/>
      <c r="G453" s="46"/>
      <c r="H453" s="47"/>
      <c r="I453" s="46"/>
      <c r="J453" s="45"/>
      <c r="K453" s="45"/>
    </row>
    <row r="454" spans="4:11">
      <c r="D454" s="45"/>
      <c r="E454" s="45"/>
      <c r="F454" s="46"/>
      <c r="G454" s="46"/>
      <c r="H454" s="47"/>
      <c r="I454" s="46"/>
      <c r="J454" s="45"/>
      <c r="K454" s="45"/>
    </row>
    <row r="455" spans="4:11">
      <c r="D455" s="45"/>
      <c r="E455" s="45"/>
      <c r="F455" s="46"/>
      <c r="G455" s="46"/>
      <c r="H455" s="47"/>
      <c r="I455" s="46"/>
      <c r="J455" s="45"/>
      <c r="K455" s="45"/>
    </row>
    <row r="456" spans="4:11">
      <c r="D456" s="45"/>
      <c r="E456" s="45"/>
      <c r="F456" s="46"/>
      <c r="G456" s="46"/>
      <c r="H456" s="47"/>
      <c r="I456" s="46"/>
      <c r="J456" s="45"/>
      <c r="K456" s="45"/>
    </row>
    <row r="457" spans="4:11">
      <c r="D457" s="45"/>
      <c r="E457" s="45"/>
      <c r="F457" s="46"/>
      <c r="G457" s="46"/>
      <c r="H457" s="47"/>
      <c r="I457" s="46"/>
      <c r="J457" s="45"/>
      <c r="K457" s="45"/>
    </row>
    <row r="458" spans="4:11">
      <c r="D458" s="45"/>
      <c r="E458" s="45"/>
      <c r="F458" s="46"/>
      <c r="G458" s="46"/>
      <c r="H458" s="47"/>
      <c r="I458" s="46"/>
      <c r="J458" s="45"/>
      <c r="K458" s="45"/>
    </row>
    <row r="459" spans="4:11">
      <c r="D459" s="45"/>
      <c r="E459" s="45"/>
      <c r="F459" s="46"/>
      <c r="G459" s="46"/>
      <c r="H459" s="47"/>
      <c r="I459" s="46"/>
      <c r="J459" s="45"/>
      <c r="K459" s="45"/>
    </row>
    <row r="460" spans="4:11">
      <c r="D460" s="45"/>
      <c r="E460" s="45"/>
      <c r="F460" s="46"/>
      <c r="G460" s="46"/>
      <c r="H460" s="47"/>
      <c r="I460" s="46"/>
      <c r="J460" s="45"/>
      <c r="K460" s="45"/>
    </row>
    <row r="461" spans="4:11">
      <c r="D461" s="45"/>
      <c r="E461" s="45"/>
      <c r="F461" s="46"/>
      <c r="G461" s="46"/>
      <c r="H461" s="47"/>
      <c r="I461" s="46"/>
      <c r="J461" s="45"/>
      <c r="K461" s="45"/>
    </row>
    <row r="462" spans="4:11">
      <c r="D462" s="45"/>
      <c r="E462" s="45"/>
      <c r="F462" s="46"/>
      <c r="G462" s="46"/>
      <c r="H462" s="47"/>
      <c r="I462" s="46"/>
      <c r="J462" s="45"/>
      <c r="K462" s="45"/>
    </row>
    <row r="463" spans="4:11">
      <c r="D463" s="45"/>
      <c r="E463" s="45"/>
      <c r="F463" s="46"/>
      <c r="G463" s="46"/>
      <c r="H463" s="47"/>
      <c r="I463" s="46"/>
      <c r="J463" s="45"/>
      <c r="K463" s="45"/>
    </row>
    <row r="464" spans="4:11">
      <c r="D464" s="45"/>
      <c r="E464" s="45"/>
      <c r="F464" s="46"/>
      <c r="G464" s="46"/>
      <c r="H464" s="47"/>
      <c r="I464" s="46"/>
      <c r="J464" s="45"/>
      <c r="K464" s="45"/>
    </row>
    <row r="465" spans="4:11">
      <c r="D465" s="45"/>
      <c r="E465" s="45"/>
      <c r="F465" s="46"/>
      <c r="G465" s="46"/>
      <c r="H465" s="47"/>
      <c r="I465" s="46"/>
      <c r="J465" s="45"/>
      <c r="K465" s="45"/>
    </row>
    <row r="466" spans="4:11">
      <c r="D466" s="45"/>
      <c r="E466" s="45"/>
      <c r="F466" s="46"/>
      <c r="G466" s="46"/>
      <c r="H466" s="47"/>
      <c r="I466" s="46"/>
      <c r="J466" s="45"/>
      <c r="K466" s="45"/>
    </row>
    <row r="467" spans="4:11">
      <c r="D467" s="45"/>
      <c r="E467" s="45"/>
      <c r="F467" s="46"/>
      <c r="G467" s="46"/>
      <c r="H467" s="47"/>
      <c r="I467" s="46"/>
      <c r="J467" s="45"/>
      <c r="K467" s="45"/>
    </row>
    <row r="468" spans="4:11">
      <c r="D468" s="45"/>
      <c r="E468" s="45"/>
      <c r="F468" s="46"/>
      <c r="G468" s="46"/>
      <c r="H468" s="47"/>
      <c r="I468" s="46"/>
      <c r="J468" s="45"/>
      <c r="K468" s="45"/>
    </row>
    <row r="469" spans="4:11">
      <c r="D469" s="45"/>
      <c r="E469" s="45"/>
      <c r="F469" s="46"/>
      <c r="G469" s="46"/>
      <c r="H469" s="47"/>
      <c r="I469" s="46"/>
      <c r="J469" s="45"/>
      <c r="K469" s="45"/>
    </row>
    <row r="470" spans="4:11">
      <c r="D470" s="45"/>
      <c r="E470" s="45"/>
      <c r="F470" s="46"/>
      <c r="G470" s="46"/>
      <c r="H470" s="47"/>
      <c r="I470" s="46"/>
      <c r="J470" s="45"/>
      <c r="K470" s="45"/>
    </row>
    <row r="471" spans="4:11">
      <c r="D471" s="45"/>
      <c r="E471" s="45"/>
      <c r="F471" s="46"/>
      <c r="G471" s="46"/>
      <c r="H471" s="47"/>
      <c r="I471" s="46"/>
      <c r="J471" s="45"/>
      <c r="K471" s="45"/>
    </row>
    <row r="472" spans="4:11">
      <c r="D472" s="45"/>
      <c r="E472" s="45"/>
      <c r="F472" s="46"/>
      <c r="G472" s="46"/>
      <c r="H472" s="47"/>
      <c r="I472" s="46"/>
      <c r="J472" s="45"/>
      <c r="K472" s="45"/>
    </row>
    <row r="473" spans="4:11">
      <c r="D473" s="45"/>
      <c r="E473" s="45"/>
      <c r="F473" s="46"/>
      <c r="G473" s="46"/>
      <c r="H473" s="47"/>
      <c r="I473" s="46"/>
      <c r="J473" s="45"/>
      <c r="K473" s="45"/>
    </row>
    <row r="474" spans="4:11">
      <c r="D474" s="45"/>
      <c r="E474" s="45"/>
      <c r="F474" s="46"/>
      <c r="G474" s="46"/>
      <c r="H474" s="47"/>
      <c r="I474" s="46"/>
      <c r="J474" s="45"/>
      <c r="K474" s="45"/>
    </row>
    <row r="475" spans="4:11">
      <c r="D475" s="45"/>
      <c r="E475" s="45"/>
      <c r="F475" s="46"/>
      <c r="G475" s="46"/>
      <c r="H475" s="47"/>
      <c r="I475" s="46"/>
      <c r="J475" s="45"/>
      <c r="K475" s="45"/>
    </row>
    <row r="476" spans="4:11">
      <c r="D476" s="45"/>
      <c r="E476" s="45"/>
      <c r="F476" s="46"/>
      <c r="G476" s="46"/>
      <c r="H476" s="47"/>
      <c r="I476" s="46"/>
      <c r="J476" s="45"/>
      <c r="K476" s="45"/>
    </row>
    <row r="477" spans="4:11">
      <c r="D477" s="45"/>
      <c r="E477" s="45"/>
      <c r="F477" s="46"/>
      <c r="G477" s="46"/>
      <c r="H477" s="47"/>
      <c r="I477" s="46"/>
      <c r="J477" s="45"/>
      <c r="K477" s="45"/>
    </row>
    <row r="478" spans="4:11">
      <c r="D478" s="45"/>
      <c r="E478" s="45"/>
      <c r="F478" s="46"/>
      <c r="G478" s="46"/>
      <c r="H478" s="47"/>
      <c r="I478" s="46"/>
      <c r="J478" s="45"/>
      <c r="K478" s="45"/>
    </row>
    <row r="479" spans="4:11">
      <c r="D479" s="45"/>
      <c r="E479" s="45"/>
      <c r="F479" s="46"/>
      <c r="G479" s="46"/>
      <c r="H479" s="47"/>
      <c r="I479" s="46"/>
      <c r="J479" s="45"/>
      <c r="K479" s="45"/>
    </row>
    <row r="480" spans="4:11">
      <c r="D480" s="45"/>
      <c r="E480" s="45"/>
      <c r="F480" s="46"/>
      <c r="G480" s="46"/>
      <c r="H480" s="47"/>
      <c r="I480" s="46"/>
      <c r="J480" s="45"/>
      <c r="K480" s="45"/>
    </row>
    <row r="481" spans="4:11">
      <c r="D481" s="45"/>
      <c r="E481" s="45"/>
      <c r="F481" s="46"/>
      <c r="G481" s="46"/>
      <c r="H481" s="47"/>
      <c r="I481" s="46"/>
      <c r="J481" s="45"/>
      <c r="K481" s="45"/>
    </row>
    <row r="482" spans="4:11">
      <c r="D482" s="45"/>
      <c r="E482" s="45"/>
      <c r="F482" s="46"/>
      <c r="G482" s="46"/>
      <c r="H482" s="47"/>
      <c r="I482" s="46"/>
      <c r="J482" s="45"/>
      <c r="K482" s="45"/>
    </row>
    <row r="483" spans="4:11">
      <c r="D483" s="45"/>
      <c r="E483" s="45"/>
      <c r="F483" s="46"/>
      <c r="G483" s="46"/>
      <c r="H483" s="47"/>
      <c r="I483" s="46"/>
      <c r="J483" s="45"/>
      <c r="K483" s="45"/>
    </row>
    <row r="484" spans="4:11">
      <c r="D484" s="45"/>
      <c r="E484" s="45"/>
      <c r="F484" s="46"/>
      <c r="G484" s="46"/>
      <c r="H484" s="47"/>
      <c r="I484" s="46"/>
      <c r="J484" s="45"/>
      <c r="K484" s="45"/>
    </row>
    <row r="485" spans="4:11">
      <c r="D485" s="45"/>
      <c r="E485" s="45"/>
      <c r="F485" s="46"/>
      <c r="G485" s="46"/>
      <c r="H485" s="47"/>
      <c r="I485" s="46"/>
      <c r="J485" s="45"/>
      <c r="K485" s="45"/>
    </row>
    <row r="486" spans="4:11">
      <c r="D486" s="45"/>
      <c r="E486" s="45"/>
      <c r="F486" s="46"/>
      <c r="G486" s="46"/>
      <c r="H486" s="47"/>
      <c r="I486" s="46"/>
      <c r="J486" s="45"/>
      <c r="K486" s="45"/>
    </row>
    <row r="487" spans="4:11">
      <c r="D487" s="45"/>
      <c r="E487" s="45"/>
      <c r="F487" s="46"/>
      <c r="G487" s="46"/>
      <c r="H487" s="47"/>
      <c r="I487" s="46"/>
      <c r="J487" s="45"/>
      <c r="K487" s="45"/>
    </row>
    <row r="488" spans="4:11">
      <c r="D488" s="45"/>
      <c r="E488" s="45"/>
      <c r="F488" s="46"/>
      <c r="G488" s="46"/>
      <c r="H488" s="47"/>
      <c r="I488" s="46"/>
      <c r="J488" s="45"/>
      <c r="K488" s="45"/>
    </row>
    <row r="489" spans="4:11">
      <c r="D489" s="45"/>
      <c r="E489" s="45"/>
      <c r="F489" s="46"/>
      <c r="G489" s="46"/>
      <c r="H489" s="47"/>
      <c r="I489" s="46"/>
      <c r="J489" s="45"/>
      <c r="K489" s="45"/>
    </row>
    <row r="490" spans="4:11">
      <c r="D490" s="45"/>
      <c r="E490" s="45"/>
      <c r="F490" s="46"/>
      <c r="G490" s="46"/>
      <c r="H490" s="47"/>
      <c r="I490" s="46"/>
      <c r="J490" s="45"/>
      <c r="K490" s="45"/>
    </row>
    <row r="491" spans="4:11">
      <c r="D491" s="45"/>
      <c r="E491" s="45"/>
      <c r="F491" s="46"/>
      <c r="G491" s="46"/>
      <c r="H491" s="47"/>
      <c r="I491" s="46"/>
      <c r="J491" s="45"/>
      <c r="K491" s="45"/>
    </row>
    <row r="492" spans="4:11">
      <c r="D492" s="45"/>
      <c r="E492" s="45"/>
      <c r="F492" s="46"/>
      <c r="G492" s="46"/>
      <c r="H492" s="47"/>
      <c r="I492" s="46"/>
      <c r="J492" s="45"/>
      <c r="K492" s="45"/>
    </row>
    <row r="493" spans="4:11">
      <c r="D493" s="45"/>
      <c r="E493" s="45"/>
      <c r="F493" s="46"/>
      <c r="G493" s="46"/>
      <c r="H493" s="47"/>
      <c r="I493" s="46"/>
      <c r="J493" s="45"/>
      <c r="K493" s="45"/>
    </row>
    <row r="494" spans="4:11">
      <c r="D494" s="45"/>
      <c r="E494" s="45"/>
      <c r="F494" s="46"/>
      <c r="G494" s="46"/>
      <c r="H494" s="47"/>
      <c r="I494" s="46"/>
      <c r="J494" s="45"/>
      <c r="K494" s="45"/>
    </row>
    <row r="495" spans="4:11">
      <c r="D495" s="45"/>
      <c r="E495" s="45"/>
      <c r="F495" s="46"/>
      <c r="G495" s="46"/>
      <c r="H495" s="47"/>
      <c r="I495" s="46"/>
      <c r="J495" s="45"/>
      <c r="K495" s="45"/>
    </row>
    <row r="496" spans="4:11">
      <c r="D496" s="45"/>
      <c r="E496" s="45"/>
      <c r="F496" s="46"/>
      <c r="G496" s="46"/>
      <c r="H496" s="47"/>
      <c r="I496" s="46"/>
      <c r="J496" s="45"/>
      <c r="K496" s="45"/>
    </row>
    <row r="497" spans="4:11">
      <c r="D497" s="45"/>
      <c r="E497" s="45"/>
      <c r="F497" s="46"/>
      <c r="G497" s="46"/>
      <c r="H497" s="47"/>
      <c r="I497" s="46"/>
      <c r="J497" s="45"/>
      <c r="K497" s="45"/>
    </row>
    <row r="498" spans="4:11">
      <c r="D498" s="45"/>
      <c r="E498" s="45"/>
      <c r="F498" s="46"/>
      <c r="G498" s="46"/>
      <c r="H498" s="47"/>
      <c r="I498" s="46"/>
      <c r="J498" s="45"/>
      <c r="K498" s="45"/>
    </row>
    <row r="499" spans="4:11">
      <c r="D499" s="45"/>
      <c r="E499" s="45"/>
      <c r="F499" s="46"/>
      <c r="G499" s="46"/>
      <c r="H499" s="47"/>
      <c r="I499" s="46"/>
      <c r="J499" s="45"/>
      <c r="K499" s="45"/>
    </row>
    <row r="500" spans="4:11">
      <c r="D500" s="45"/>
      <c r="E500" s="45"/>
      <c r="F500" s="46"/>
      <c r="G500" s="46"/>
      <c r="H500" s="47"/>
      <c r="I500" s="46"/>
      <c r="J500" s="45"/>
      <c r="K500" s="45"/>
    </row>
    <row r="501" spans="4:11">
      <c r="D501" s="45"/>
      <c r="E501" s="45"/>
      <c r="F501" s="46"/>
      <c r="G501" s="46"/>
      <c r="H501" s="47"/>
      <c r="I501" s="46"/>
      <c r="J501" s="45"/>
      <c r="K501" s="45"/>
    </row>
    <row r="502" spans="4:11">
      <c r="D502" s="45"/>
      <c r="E502" s="45"/>
      <c r="F502" s="46"/>
      <c r="G502" s="46"/>
      <c r="H502" s="47"/>
      <c r="I502" s="46"/>
      <c r="J502" s="45"/>
      <c r="K502" s="45"/>
    </row>
    <row r="503" spans="4:11">
      <c r="D503" s="45"/>
      <c r="E503" s="45"/>
      <c r="F503" s="46"/>
      <c r="G503" s="46"/>
      <c r="H503" s="47"/>
      <c r="I503" s="46"/>
      <c r="J503" s="45"/>
      <c r="K503" s="45"/>
    </row>
    <row r="504" spans="4:11">
      <c r="D504" s="45"/>
      <c r="E504" s="45"/>
      <c r="F504" s="46"/>
      <c r="G504" s="46"/>
      <c r="H504" s="47"/>
      <c r="I504" s="46"/>
      <c r="J504" s="45"/>
      <c r="K504" s="45"/>
    </row>
    <row r="505" spans="4:11">
      <c r="D505" s="45"/>
      <c r="E505" s="45"/>
      <c r="F505" s="46"/>
      <c r="G505" s="46"/>
      <c r="H505" s="47"/>
      <c r="I505" s="46"/>
      <c r="J505" s="45"/>
      <c r="K505" s="45"/>
    </row>
    <row r="506" spans="4:11">
      <c r="D506" s="45"/>
      <c r="E506" s="45"/>
      <c r="F506" s="46"/>
      <c r="G506" s="46"/>
      <c r="H506" s="47"/>
      <c r="I506" s="46"/>
      <c r="J506" s="45"/>
      <c r="K506" s="45"/>
    </row>
    <row r="507" spans="4:11">
      <c r="D507" s="45"/>
      <c r="E507" s="45"/>
      <c r="F507" s="46"/>
      <c r="G507" s="46"/>
      <c r="H507" s="47"/>
      <c r="I507" s="46"/>
      <c r="J507" s="45"/>
      <c r="K507" s="45"/>
    </row>
    <row r="508" spans="4:11">
      <c r="D508" s="45"/>
      <c r="E508" s="45"/>
      <c r="F508" s="46"/>
      <c r="G508" s="46"/>
      <c r="H508" s="47"/>
      <c r="I508" s="46"/>
      <c r="J508" s="45"/>
      <c r="K508" s="45"/>
    </row>
    <row r="509" spans="4:11">
      <c r="D509" s="45"/>
      <c r="E509" s="45"/>
      <c r="F509" s="46"/>
      <c r="G509" s="46"/>
      <c r="H509" s="47"/>
      <c r="I509" s="46"/>
      <c r="J509" s="45"/>
      <c r="K509" s="45"/>
    </row>
    <row r="510" spans="4:11">
      <c r="D510" s="45"/>
      <c r="E510" s="45"/>
      <c r="F510" s="46"/>
      <c r="G510" s="46"/>
      <c r="H510" s="47"/>
      <c r="I510" s="46"/>
      <c r="J510" s="45"/>
      <c r="K510" s="45"/>
    </row>
    <row r="511" spans="4:11">
      <c r="D511" s="45"/>
      <c r="E511" s="45"/>
      <c r="F511" s="46"/>
      <c r="G511" s="46"/>
      <c r="H511" s="47"/>
      <c r="I511" s="46"/>
      <c r="J511" s="45"/>
      <c r="K511" s="45"/>
    </row>
    <row r="512" spans="4:11">
      <c r="D512" s="45"/>
      <c r="E512" s="45"/>
      <c r="F512" s="46"/>
      <c r="G512" s="46"/>
      <c r="H512" s="47"/>
      <c r="I512" s="46"/>
      <c r="J512" s="45"/>
      <c r="K512" s="45"/>
    </row>
    <row r="513" spans="4:11">
      <c r="D513" s="45"/>
      <c r="E513" s="45"/>
      <c r="F513" s="46"/>
      <c r="G513" s="46"/>
      <c r="H513" s="47"/>
      <c r="I513" s="46"/>
      <c r="J513" s="45"/>
      <c r="K513" s="45"/>
    </row>
    <row r="514" spans="4:11">
      <c r="D514" s="45"/>
      <c r="E514" s="45"/>
      <c r="F514" s="46"/>
      <c r="G514" s="46"/>
      <c r="H514" s="47"/>
      <c r="I514" s="46"/>
      <c r="J514" s="45"/>
      <c r="K514" s="45"/>
    </row>
    <row r="515" spans="4:11">
      <c r="D515" s="45"/>
      <c r="E515" s="45"/>
      <c r="F515" s="46"/>
      <c r="G515" s="46"/>
      <c r="H515" s="47"/>
      <c r="I515" s="46"/>
      <c r="J515" s="45"/>
      <c r="K515" s="45"/>
    </row>
    <row r="516" spans="4:11">
      <c r="D516" s="45"/>
      <c r="E516" s="45"/>
      <c r="F516" s="46"/>
      <c r="G516" s="46"/>
      <c r="H516" s="47"/>
      <c r="I516" s="46"/>
      <c r="J516" s="45"/>
      <c r="K516" s="45"/>
    </row>
    <row r="517" spans="4:11">
      <c r="D517" s="45"/>
      <c r="E517" s="45"/>
      <c r="F517" s="46"/>
      <c r="G517" s="46"/>
      <c r="H517" s="47"/>
      <c r="I517" s="46"/>
      <c r="J517" s="45"/>
      <c r="K517" s="45"/>
    </row>
    <row r="518" spans="4:11">
      <c r="D518" s="45"/>
      <c r="E518" s="45"/>
      <c r="F518" s="46"/>
      <c r="G518" s="46"/>
      <c r="H518" s="47"/>
      <c r="I518" s="46"/>
      <c r="J518" s="45"/>
      <c r="K518" s="45"/>
    </row>
    <row r="519" spans="4:11">
      <c r="D519" s="45"/>
      <c r="E519" s="45"/>
      <c r="F519" s="46"/>
      <c r="G519" s="46"/>
      <c r="H519" s="47"/>
      <c r="I519" s="46"/>
      <c r="J519" s="45"/>
      <c r="K519" s="45"/>
    </row>
    <row r="520" spans="4:11">
      <c r="D520" s="45"/>
      <c r="E520" s="45"/>
      <c r="F520" s="46"/>
      <c r="G520" s="46"/>
      <c r="H520" s="47"/>
      <c r="I520" s="46"/>
      <c r="J520" s="45"/>
      <c r="K520" s="45"/>
    </row>
    <row r="521" spans="4:11">
      <c r="D521" s="45"/>
      <c r="E521" s="45"/>
      <c r="F521" s="46"/>
      <c r="G521" s="46"/>
      <c r="H521" s="47"/>
      <c r="I521" s="46"/>
      <c r="J521" s="45"/>
      <c r="K521" s="45"/>
    </row>
    <row r="522" spans="4:11">
      <c r="D522" s="45"/>
      <c r="E522" s="45"/>
      <c r="F522" s="46"/>
      <c r="G522" s="46"/>
      <c r="H522" s="47"/>
      <c r="I522" s="46"/>
      <c r="J522" s="45"/>
      <c r="K522" s="45"/>
    </row>
    <row r="523" spans="4:11">
      <c r="D523" s="45"/>
      <c r="E523" s="45"/>
      <c r="F523" s="46"/>
      <c r="G523" s="46"/>
      <c r="H523" s="47"/>
      <c r="I523" s="46"/>
      <c r="J523" s="45"/>
      <c r="K523" s="45"/>
    </row>
    <row r="524" spans="4:11">
      <c r="D524" s="45"/>
      <c r="E524" s="45"/>
      <c r="F524" s="46"/>
      <c r="G524" s="46"/>
      <c r="H524" s="47"/>
      <c r="I524" s="46"/>
      <c r="J524" s="45"/>
      <c r="K524" s="45"/>
    </row>
    <row r="525" spans="4:11">
      <c r="D525" s="45"/>
      <c r="E525" s="45"/>
      <c r="F525" s="46"/>
      <c r="G525" s="46"/>
      <c r="H525" s="47"/>
      <c r="I525" s="46"/>
      <c r="J525" s="45"/>
      <c r="K525" s="45"/>
    </row>
    <row r="526" spans="4:11">
      <c r="D526" s="45"/>
      <c r="E526" s="45"/>
      <c r="F526" s="46"/>
      <c r="G526" s="46"/>
      <c r="H526" s="47"/>
      <c r="I526" s="46"/>
      <c r="J526" s="45"/>
      <c r="K526" s="45"/>
    </row>
    <row r="527" spans="4:11">
      <c r="D527" s="45"/>
      <c r="E527" s="45"/>
      <c r="F527" s="46"/>
      <c r="G527" s="46"/>
      <c r="H527" s="47"/>
      <c r="I527" s="46"/>
      <c r="J527" s="45"/>
      <c r="K527" s="45"/>
    </row>
    <row r="528" spans="4:11">
      <c r="D528" s="45"/>
      <c r="E528" s="45"/>
      <c r="F528" s="46"/>
      <c r="G528" s="46"/>
      <c r="H528" s="47"/>
      <c r="I528" s="46"/>
      <c r="J528" s="45"/>
      <c r="K528" s="45"/>
    </row>
    <row r="529" spans="4:11">
      <c r="D529" s="45"/>
      <c r="E529" s="45"/>
      <c r="F529" s="46"/>
      <c r="G529" s="46"/>
      <c r="H529" s="47"/>
      <c r="I529" s="46"/>
      <c r="J529" s="45"/>
      <c r="K529" s="45"/>
    </row>
    <row r="530" spans="4:11">
      <c r="D530" s="45"/>
      <c r="E530" s="45"/>
      <c r="F530" s="46"/>
      <c r="G530" s="46"/>
      <c r="H530" s="47"/>
      <c r="I530" s="46"/>
      <c r="J530" s="45"/>
      <c r="K530" s="45"/>
    </row>
    <row r="531" spans="4:11">
      <c r="D531" s="45"/>
      <c r="E531" s="45"/>
      <c r="F531" s="46"/>
      <c r="G531" s="46"/>
      <c r="H531" s="47"/>
      <c r="I531" s="46"/>
      <c r="J531" s="45"/>
      <c r="K531" s="45"/>
    </row>
    <row r="532" spans="4:11">
      <c r="D532" s="45"/>
      <c r="E532" s="45"/>
      <c r="F532" s="46"/>
      <c r="G532" s="46"/>
      <c r="H532" s="47"/>
      <c r="I532" s="46"/>
      <c r="J532" s="45"/>
      <c r="K532" s="45"/>
    </row>
    <row r="533" spans="4:11">
      <c r="D533" s="45"/>
      <c r="E533" s="45"/>
      <c r="F533" s="46"/>
      <c r="G533" s="46"/>
      <c r="H533" s="47"/>
      <c r="I533" s="46"/>
      <c r="J533" s="45"/>
      <c r="K533" s="45"/>
    </row>
    <row r="534" spans="4:11">
      <c r="D534" s="45"/>
      <c r="E534" s="45"/>
      <c r="F534" s="46"/>
      <c r="G534" s="46"/>
      <c r="H534" s="47"/>
      <c r="I534" s="46"/>
      <c r="J534" s="45"/>
      <c r="K534" s="45"/>
    </row>
    <row r="535" spans="4:11">
      <c r="D535" s="45"/>
      <c r="E535" s="45"/>
      <c r="F535" s="46"/>
      <c r="G535" s="46"/>
      <c r="H535" s="47"/>
      <c r="I535" s="46"/>
      <c r="J535" s="45"/>
      <c r="K535" s="45"/>
    </row>
    <row r="536" spans="4:11">
      <c r="D536" s="45"/>
      <c r="E536" s="45"/>
      <c r="F536" s="46"/>
      <c r="G536" s="46"/>
      <c r="H536" s="47"/>
      <c r="I536" s="46"/>
      <c r="J536" s="45"/>
      <c r="K536" s="45"/>
    </row>
    <row r="537" spans="4:11">
      <c r="D537" s="45"/>
      <c r="E537" s="45"/>
      <c r="F537" s="46"/>
      <c r="G537" s="46"/>
      <c r="H537" s="47"/>
      <c r="I537" s="46"/>
      <c r="J537" s="45"/>
      <c r="K537" s="45"/>
    </row>
    <row r="538" spans="4:11">
      <c r="D538" s="45"/>
      <c r="E538" s="45"/>
      <c r="F538" s="46"/>
      <c r="G538" s="46"/>
      <c r="H538" s="47"/>
      <c r="I538" s="46"/>
      <c r="J538" s="45"/>
      <c r="K538" s="45"/>
    </row>
    <row r="539" spans="4:11">
      <c r="D539" s="45"/>
      <c r="E539" s="45"/>
      <c r="F539" s="46"/>
      <c r="G539" s="46"/>
      <c r="H539" s="47"/>
      <c r="I539" s="46"/>
      <c r="J539" s="45"/>
      <c r="K539" s="45"/>
    </row>
    <row r="540" spans="4:11">
      <c r="D540" s="45"/>
      <c r="E540" s="45"/>
      <c r="F540" s="46"/>
      <c r="G540" s="46"/>
      <c r="H540" s="47"/>
      <c r="I540" s="46"/>
      <c r="J540" s="45"/>
      <c r="K540" s="45"/>
    </row>
    <row r="541" spans="4:11">
      <c r="D541" s="45"/>
      <c r="E541" s="45"/>
      <c r="F541" s="46"/>
      <c r="G541" s="46"/>
      <c r="H541" s="47"/>
      <c r="I541" s="46"/>
      <c r="J541" s="45"/>
      <c r="K541" s="45"/>
    </row>
    <row r="542" spans="4:11">
      <c r="D542" s="45"/>
      <c r="E542" s="45"/>
      <c r="F542" s="46"/>
      <c r="G542" s="46"/>
      <c r="H542" s="47"/>
      <c r="I542" s="46"/>
      <c r="J542" s="45"/>
      <c r="K542" s="45"/>
    </row>
    <row r="543" spans="4:11">
      <c r="D543" s="45"/>
      <c r="E543" s="45"/>
      <c r="F543" s="46"/>
      <c r="G543" s="46"/>
      <c r="H543" s="47"/>
      <c r="I543" s="46"/>
      <c r="J543" s="45"/>
      <c r="K543" s="45"/>
    </row>
    <row r="544" spans="4:11">
      <c r="D544" s="45"/>
      <c r="E544" s="45"/>
      <c r="F544" s="46"/>
      <c r="G544" s="46"/>
      <c r="H544" s="47"/>
      <c r="I544" s="46"/>
      <c r="J544" s="45"/>
      <c r="K544" s="45"/>
    </row>
    <row r="545" spans="4:11">
      <c r="D545" s="45"/>
      <c r="E545" s="45"/>
      <c r="F545" s="46"/>
      <c r="G545" s="46"/>
      <c r="H545" s="47"/>
      <c r="I545" s="46"/>
      <c r="J545" s="45"/>
      <c r="K545" s="45"/>
    </row>
    <row r="546" spans="4:11">
      <c r="D546" s="45"/>
      <c r="E546" s="45"/>
      <c r="F546" s="46"/>
      <c r="G546" s="46"/>
      <c r="H546" s="47"/>
      <c r="I546" s="46"/>
      <c r="J546" s="45"/>
      <c r="K546" s="45"/>
    </row>
    <row r="547" spans="4:11">
      <c r="D547" s="45"/>
      <c r="E547" s="45"/>
      <c r="F547" s="46"/>
      <c r="G547" s="46"/>
      <c r="H547" s="47"/>
      <c r="I547" s="46"/>
      <c r="J547" s="45"/>
      <c r="K547" s="45"/>
    </row>
    <row r="548" spans="4:11">
      <c r="D548" s="45"/>
      <c r="E548" s="45"/>
      <c r="F548" s="46"/>
      <c r="G548" s="46"/>
      <c r="H548" s="47"/>
      <c r="I548" s="46"/>
      <c r="J548" s="45"/>
      <c r="K548" s="45"/>
    </row>
    <row r="549" spans="4:11">
      <c r="D549" s="45"/>
      <c r="E549" s="45"/>
      <c r="F549" s="46"/>
      <c r="G549" s="46"/>
      <c r="H549" s="47"/>
      <c r="I549" s="46"/>
      <c r="J549" s="45"/>
      <c r="K549" s="45"/>
    </row>
    <row r="550" spans="4:11">
      <c r="D550" s="45"/>
      <c r="E550" s="45"/>
      <c r="F550" s="46"/>
      <c r="G550" s="46"/>
      <c r="H550" s="47"/>
      <c r="I550" s="46"/>
      <c r="J550" s="45"/>
      <c r="K550" s="45"/>
    </row>
    <row r="551" spans="4:11">
      <c r="D551" s="45"/>
      <c r="E551" s="45"/>
      <c r="F551" s="46"/>
      <c r="G551" s="46"/>
      <c r="H551" s="47"/>
      <c r="I551" s="46"/>
      <c r="J551" s="45"/>
      <c r="K551" s="45"/>
    </row>
    <row r="552" spans="4:11">
      <c r="D552" s="45"/>
      <c r="E552" s="45"/>
      <c r="F552" s="46"/>
      <c r="G552" s="46"/>
      <c r="H552" s="47"/>
      <c r="I552" s="46"/>
      <c r="J552" s="45"/>
      <c r="K552" s="45"/>
    </row>
    <row r="553" spans="4:11">
      <c r="D553" s="45"/>
      <c r="E553" s="45"/>
      <c r="F553" s="46"/>
      <c r="G553" s="46"/>
      <c r="H553" s="47"/>
      <c r="I553" s="46"/>
      <c r="J553" s="45"/>
      <c r="K553" s="45"/>
    </row>
    <row r="554" spans="4:11">
      <c r="D554" s="45"/>
      <c r="E554" s="45"/>
      <c r="F554" s="46"/>
      <c r="G554" s="46"/>
      <c r="H554" s="47"/>
      <c r="I554" s="46"/>
      <c r="J554" s="45"/>
      <c r="K554" s="45"/>
    </row>
    <row r="555" spans="4:11">
      <c r="D555" s="45"/>
      <c r="E555" s="45"/>
      <c r="F555" s="46"/>
      <c r="G555" s="46"/>
      <c r="H555" s="47"/>
      <c r="I555" s="46"/>
      <c r="J555" s="45"/>
      <c r="K555" s="45"/>
    </row>
    <row r="556" spans="4:11">
      <c r="D556" s="45"/>
      <c r="E556" s="45"/>
      <c r="F556" s="46"/>
      <c r="G556" s="46"/>
      <c r="H556" s="47"/>
      <c r="I556" s="46"/>
      <c r="J556" s="45"/>
      <c r="K556" s="45"/>
    </row>
    <row r="557" spans="4:11">
      <c r="D557" s="45"/>
      <c r="E557" s="45"/>
      <c r="F557" s="46"/>
      <c r="G557" s="46"/>
      <c r="H557" s="47"/>
      <c r="I557" s="46"/>
      <c r="J557" s="45"/>
      <c r="K557" s="45"/>
    </row>
    <row r="558" spans="4:11">
      <c r="D558" s="45"/>
      <c r="E558" s="45"/>
      <c r="F558" s="46"/>
      <c r="G558" s="46"/>
      <c r="H558" s="47"/>
      <c r="I558" s="46"/>
      <c r="J558" s="45"/>
      <c r="K558" s="45"/>
    </row>
    <row r="559" spans="4:11">
      <c r="D559" s="45"/>
      <c r="E559" s="45"/>
      <c r="F559" s="46"/>
      <c r="G559" s="46"/>
      <c r="H559" s="47"/>
      <c r="I559" s="46"/>
      <c r="J559" s="45"/>
      <c r="K559" s="45"/>
    </row>
    <row r="560" spans="4:11">
      <c r="D560" s="45"/>
      <c r="E560" s="45"/>
      <c r="F560" s="46"/>
      <c r="G560" s="46"/>
      <c r="H560" s="47"/>
      <c r="I560" s="46"/>
      <c r="J560" s="45"/>
      <c r="K560" s="45"/>
    </row>
    <row r="561" spans="4:11">
      <c r="D561" s="45"/>
      <c r="E561" s="45"/>
      <c r="F561" s="46"/>
      <c r="G561" s="46"/>
      <c r="H561" s="47"/>
      <c r="I561" s="46"/>
      <c r="J561" s="45"/>
      <c r="K561" s="45"/>
    </row>
    <row r="562" spans="4:11">
      <c r="D562" s="45"/>
      <c r="E562" s="45"/>
      <c r="F562" s="46"/>
      <c r="G562" s="46"/>
      <c r="H562" s="47"/>
      <c r="I562" s="46"/>
      <c r="J562" s="45"/>
      <c r="K562" s="45"/>
    </row>
    <row r="563" spans="4:11">
      <c r="D563" s="45"/>
      <c r="E563" s="45"/>
      <c r="F563" s="46"/>
      <c r="G563" s="46"/>
      <c r="H563" s="47"/>
      <c r="I563" s="46"/>
      <c r="J563" s="45"/>
      <c r="K563" s="45"/>
    </row>
    <row r="564" spans="4:11">
      <c r="D564" s="45"/>
      <c r="E564" s="45"/>
      <c r="F564" s="46"/>
      <c r="G564" s="46"/>
      <c r="H564" s="47"/>
      <c r="I564" s="46"/>
      <c r="J564" s="45"/>
      <c r="K564" s="45"/>
    </row>
    <row r="565" spans="4:11">
      <c r="D565" s="45"/>
      <c r="E565" s="45"/>
      <c r="F565" s="46"/>
      <c r="G565" s="46"/>
      <c r="H565" s="47"/>
      <c r="I565" s="46"/>
      <c r="J565" s="45"/>
      <c r="K565" s="45"/>
    </row>
    <row r="566" spans="4:11">
      <c r="D566" s="45"/>
      <c r="E566" s="45"/>
      <c r="F566" s="46"/>
      <c r="G566" s="46"/>
      <c r="H566" s="47"/>
      <c r="I566" s="46"/>
      <c r="J566" s="45"/>
      <c r="K566" s="45"/>
    </row>
    <row r="567" spans="4:11">
      <c r="D567" s="45"/>
      <c r="E567" s="45"/>
      <c r="F567" s="46"/>
      <c r="G567" s="46"/>
      <c r="H567" s="47"/>
      <c r="I567" s="46"/>
      <c r="J567" s="45"/>
      <c r="K567" s="45"/>
    </row>
    <row r="568" spans="4:11">
      <c r="D568" s="45"/>
      <c r="E568" s="45"/>
      <c r="F568" s="46"/>
      <c r="G568" s="46"/>
      <c r="H568" s="47"/>
      <c r="I568" s="46"/>
      <c r="J568" s="45"/>
      <c r="K568" s="45"/>
    </row>
    <row r="569" spans="4:11">
      <c r="D569" s="45"/>
      <c r="E569" s="45"/>
      <c r="F569" s="46"/>
      <c r="G569" s="46"/>
      <c r="H569" s="47"/>
      <c r="I569" s="46"/>
      <c r="J569" s="45"/>
      <c r="K569" s="45"/>
    </row>
    <row r="570" spans="4:11">
      <c r="D570" s="45"/>
      <c r="E570" s="45"/>
      <c r="F570" s="46"/>
      <c r="G570" s="46"/>
      <c r="H570" s="47"/>
      <c r="I570" s="46"/>
      <c r="J570" s="45"/>
      <c r="K570" s="45"/>
    </row>
    <row r="571" spans="4:11">
      <c r="D571" s="45"/>
      <c r="E571" s="45"/>
      <c r="F571" s="46"/>
      <c r="G571" s="46"/>
      <c r="H571" s="47"/>
      <c r="I571" s="46"/>
      <c r="J571" s="45"/>
      <c r="K571" s="45"/>
    </row>
    <row r="572" spans="4:11">
      <c r="D572" s="45"/>
      <c r="E572" s="45"/>
      <c r="F572" s="46"/>
      <c r="G572" s="46"/>
      <c r="H572" s="47"/>
      <c r="I572" s="46"/>
      <c r="J572" s="45"/>
      <c r="K572" s="45"/>
    </row>
    <row r="573" spans="4:11">
      <c r="D573" s="45"/>
      <c r="E573" s="45"/>
      <c r="F573" s="46"/>
      <c r="G573" s="46"/>
      <c r="H573" s="47"/>
      <c r="I573" s="46"/>
      <c r="J573" s="45"/>
      <c r="K573" s="45"/>
    </row>
    <row r="574" spans="4:11">
      <c r="D574" s="45"/>
      <c r="E574" s="45"/>
      <c r="F574" s="46"/>
      <c r="G574" s="46"/>
      <c r="H574" s="47"/>
      <c r="I574" s="46"/>
      <c r="J574" s="45"/>
      <c r="K574" s="45"/>
    </row>
    <row r="575" spans="4:11">
      <c r="D575" s="45"/>
      <c r="E575" s="45"/>
      <c r="F575" s="46"/>
      <c r="G575" s="46"/>
      <c r="H575" s="47"/>
      <c r="I575" s="46"/>
      <c r="J575" s="45"/>
      <c r="K575" s="45"/>
    </row>
    <row r="576" spans="4:11">
      <c r="D576" s="45"/>
      <c r="E576" s="45"/>
      <c r="F576" s="46"/>
      <c r="G576" s="46"/>
      <c r="H576" s="47"/>
      <c r="I576" s="46"/>
      <c r="J576" s="45"/>
      <c r="K576" s="45"/>
    </row>
    <row r="577" spans="4:11">
      <c r="D577" s="45"/>
      <c r="E577" s="45"/>
      <c r="F577" s="46"/>
      <c r="G577" s="46"/>
      <c r="H577" s="47"/>
      <c r="I577" s="46"/>
      <c r="J577" s="45"/>
      <c r="K577" s="45"/>
    </row>
    <row r="578" spans="4:11">
      <c r="D578" s="45"/>
      <c r="E578" s="45"/>
      <c r="F578" s="46"/>
      <c r="G578" s="46"/>
      <c r="H578" s="47"/>
      <c r="I578" s="46"/>
      <c r="J578" s="45"/>
      <c r="K578" s="45"/>
    </row>
    <row r="579" spans="4:11">
      <c r="D579" s="45"/>
      <c r="E579" s="45"/>
      <c r="F579" s="46"/>
      <c r="G579" s="46"/>
      <c r="H579" s="47"/>
      <c r="I579" s="46"/>
      <c r="J579" s="45"/>
      <c r="K579" s="45"/>
    </row>
    <row r="580" spans="4:11">
      <c r="D580" s="45"/>
      <c r="E580" s="45"/>
      <c r="F580" s="46"/>
      <c r="G580" s="46"/>
      <c r="H580" s="47"/>
      <c r="I580" s="46"/>
      <c r="J580" s="45"/>
      <c r="K580" s="45"/>
    </row>
    <row r="581" spans="4:11">
      <c r="D581" s="45"/>
      <c r="E581" s="45"/>
      <c r="F581" s="46"/>
      <c r="G581" s="46"/>
      <c r="H581" s="47"/>
      <c r="I581" s="46"/>
      <c r="J581" s="45"/>
      <c r="K581" s="45"/>
    </row>
    <row r="582" spans="4:11">
      <c r="D582" s="45"/>
      <c r="E582" s="45"/>
      <c r="F582" s="46"/>
      <c r="G582" s="46"/>
      <c r="H582" s="47"/>
      <c r="I582" s="46"/>
      <c r="J582" s="45"/>
      <c r="K582" s="45"/>
    </row>
    <row r="583" spans="4:11">
      <c r="D583" s="45"/>
      <c r="E583" s="45"/>
      <c r="F583" s="46"/>
      <c r="G583" s="46"/>
      <c r="H583" s="47"/>
      <c r="I583" s="46"/>
      <c r="J583" s="45"/>
      <c r="K583" s="45"/>
    </row>
    <row r="584" spans="4:11">
      <c r="D584" s="45"/>
      <c r="E584" s="45"/>
      <c r="F584" s="46"/>
      <c r="G584" s="46"/>
      <c r="H584" s="47"/>
      <c r="I584" s="46"/>
      <c r="J584" s="45"/>
      <c r="K584" s="45"/>
    </row>
    <row r="585" spans="4:11">
      <c r="D585" s="45"/>
      <c r="E585" s="45"/>
      <c r="F585" s="46"/>
      <c r="G585" s="46"/>
      <c r="H585" s="47"/>
      <c r="I585" s="46"/>
      <c r="J585" s="45"/>
      <c r="K585" s="45"/>
    </row>
    <row r="586" spans="4:11">
      <c r="D586" s="45"/>
      <c r="E586" s="45"/>
      <c r="F586" s="46"/>
      <c r="G586" s="46"/>
      <c r="H586" s="47"/>
      <c r="I586" s="46"/>
      <c r="J586" s="45"/>
      <c r="K586" s="45"/>
    </row>
    <row r="587" spans="4:11">
      <c r="D587" s="45"/>
      <c r="E587" s="45"/>
      <c r="F587" s="46"/>
      <c r="G587" s="46"/>
      <c r="H587" s="47"/>
      <c r="I587" s="46"/>
      <c r="J587" s="45"/>
      <c r="K587" s="45"/>
    </row>
    <row r="588" spans="4:11">
      <c r="D588" s="45"/>
      <c r="E588" s="45"/>
      <c r="F588" s="46"/>
      <c r="G588" s="46"/>
      <c r="H588" s="47"/>
      <c r="I588" s="46"/>
      <c r="J588" s="45"/>
      <c r="K588" s="45"/>
    </row>
    <row r="589" spans="4:11">
      <c r="D589" s="45"/>
      <c r="E589" s="45"/>
      <c r="F589" s="46"/>
      <c r="G589" s="46"/>
      <c r="H589" s="47"/>
      <c r="I589" s="46"/>
      <c r="J589" s="45"/>
      <c r="K589" s="45"/>
    </row>
    <row r="590" spans="4:11">
      <c r="D590" s="45"/>
      <c r="E590" s="45"/>
      <c r="F590" s="46"/>
      <c r="G590" s="46"/>
      <c r="H590" s="47"/>
      <c r="I590" s="46"/>
      <c r="J590" s="45"/>
      <c r="K590" s="45"/>
    </row>
    <row r="591" spans="4:11">
      <c r="D591" s="45"/>
      <c r="E591" s="45"/>
      <c r="F591" s="46"/>
      <c r="G591" s="46"/>
      <c r="H591" s="47"/>
      <c r="I591" s="46"/>
      <c r="J591" s="45"/>
      <c r="K591" s="45"/>
    </row>
    <row r="592" spans="4:11">
      <c r="D592" s="45"/>
      <c r="E592" s="45"/>
      <c r="F592" s="46"/>
      <c r="G592" s="46"/>
      <c r="H592" s="47"/>
      <c r="I592" s="46"/>
      <c r="J592" s="45"/>
      <c r="K592" s="45"/>
    </row>
    <row r="593" spans="4:11">
      <c r="D593" s="45"/>
      <c r="E593" s="45"/>
      <c r="F593" s="46"/>
      <c r="G593" s="46"/>
      <c r="H593" s="47"/>
      <c r="I593" s="46"/>
      <c r="J593" s="45"/>
      <c r="K593" s="45"/>
    </row>
    <row r="594" spans="4:11">
      <c r="D594" s="45"/>
      <c r="E594" s="45"/>
      <c r="F594" s="46"/>
      <c r="G594" s="46"/>
      <c r="H594" s="47"/>
      <c r="I594" s="46"/>
      <c r="J594" s="45"/>
      <c r="K594" s="45"/>
    </row>
    <row r="595" spans="4:11">
      <c r="D595" s="45"/>
      <c r="E595" s="45"/>
      <c r="F595" s="46"/>
      <c r="G595" s="46"/>
      <c r="H595" s="47"/>
      <c r="I595" s="46"/>
      <c r="J595" s="45"/>
      <c r="K595" s="45"/>
    </row>
    <row r="596" spans="4:11">
      <c r="D596" s="45"/>
      <c r="E596" s="45"/>
      <c r="F596" s="46"/>
      <c r="G596" s="46"/>
      <c r="H596" s="47"/>
      <c r="I596" s="46"/>
      <c r="J596" s="45"/>
      <c r="K596" s="45"/>
    </row>
    <row r="597" spans="4:11">
      <c r="D597" s="45"/>
      <c r="E597" s="45"/>
      <c r="F597" s="46"/>
      <c r="G597" s="46"/>
      <c r="H597" s="47"/>
      <c r="I597" s="46"/>
      <c r="J597" s="45"/>
      <c r="K597" s="45"/>
    </row>
    <row r="598" spans="4:11">
      <c r="D598" s="45"/>
      <c r="E598" s="45"/>
      <c r="F598" s="46"/>
      <c r="G598" s="46"/>
      <c r="H598" s="47"/>
      <c r="I598" s="46"/>
      <c r="J598" s="45"/>
      <c r="K598" s="45"/>
    </row>
    <row r="599" spans="4:11">
      <c r="D599" s="45"/>
      <c r="E599" s="45"/>
      <c r="F599" s="46"/>
      <c r="G599" s="46"/>
      <c r="H599" s="47"/>
      <c r="I599" s="46"/>
      <c r="J599" s="45"/>
      <c r="K599" s="45"/>
    </row>
    <row r="600" spans="4:11">
      <c r="D600" s="45"/>
      <c r="E600" s="45"/>
      <c r="F600" s="46"/>
      <c r="G600" s="46"/>
      <c r="H600" s="47"/>
      <c r="I600" s="46"/>
      <c r="J600" s="45"/>
      <c r="K600" s="45"/>
    </row>
    <row r="601" spans="4:11">
      <c r="D601" s="45"/>
      <c r="E601" s="45"/>
      <c r="F601" s="46"/>
      <c r="G601" s="46"/>
      <c r="H601" s="47"/>
      <c r="I601" s="46"/>
      <c r="J601" s="45"/>
      <c r="K601" s="45"/>
    </row>
    <row r="602" spans="4:11">
      <c r="D602" s="45"/>
      <c r="E602" s="45"/>
      <c r="F602" s="46"/>
      <c r="G602" s="46"/>
      <c r="H602" s="47"/>
      <c r="I602" s="46"/>
      <c r="J602" s="45"/>
      <c r="K602" s="45"/>
    </row>
    <row r="603" spans="4:11">
      <c r="D603" s="45"/>
      <c r="E603" s="45"/>
      <c r="F603" s="46"/>
      <c r="G603" s="46"/>
      <c r="H603" s="47"/>
      <c r="I603" s="46"/>
      <c r="J603" s="45"/>
      <c r="K603" s="45"/>
    </row>
    <row r="604" spans="4:11">
      <c r="D604" s="45"/>
      <c r="E604" s="45"/>
      <c r="F604" s="46"/>
      <c r="G604" s="46"/>
      <c r="H604" s="47"/>
      <c r="I604" s="46"/>
      <c r="J604" s="45"/>
      <c r="K604" s="45"/>
    </row>
    <row r="605" spans="4:11">
      <c r="D605" s="45"/>
      <c r="E605" s="45"/>
      <c r="F605" s="46"/>
      <c r="G605" s="46"/>
      <c r="H605" s="47"/>
      <c r="I605" s="46"/>
      <c r="J605" s="45"/>
      <c r="K605" s="45"/>
    </row>
    <row r="606" spans="4:11">
      <c r="D606" s="45"/>
      <c r="E606" s="45"/>
      <c r="F606" s="46"/>
      <c r="G606" s="46"/>
      <c r="H606" s="47"/>
      <c r="I606" s="46"/>
      <c r="J606" s="45"/>
      <c r="K606" s="45"/>
    </row>
    <row r="607" spans="4:11">
      <c r="D607" s="45"/>
      <c r="E607" s="45"/>
      <c r="F607" s="46"/>
      <c r="G607" s="46"/>
      <c r="H607" s="47"/>
      <c r="I607" s="46"/>
      <c r="J607" s="45"/>
      <c r="K607" s="45"/>
    </row>
    <row r="608" spans="4:11">
      <c r="D608" s="45"/>
      <c r="E608" s="45"/>
      <c r="F608" s="46"/>
      <c r="G608" s="46"/>
      <c r="H608" s="47"/>
      <c r="I608" s="46"/>
      <c r="J608" s="45"/>
      <c r="K608" s="45"/>
    </row>
    <row r="609" spans="4:11">
      <c r="D609" s="45"/>
      <c r="E609" s="45"/>
      <c r="F609" s="46"/>
      <c r="G609" s="46"/>
      <c r="H609" s="47"/>
      <c r="I609" s="46"/>
      <c r="J609" s="45"/>
      <c r="K609" s="45"/>
    </row>
    <row r="610" spans="4:11">
      <c r="D610" s="45"/>
      <c r="E610" s="45"/>
      <c r="F610" s="46"/>
      <c r="G610" s="46"/>
      <c r="H610" s="47"/>
      <c r="I610" s="46"/>
      <c r="J610" s="45"/>
      <c r="K610" s="45"/>
    </row>
    <row r="611" spans="4:11">
      <c r="D611" s="45"/>
      <c r="E611" s="45"/>
      <c r="F611" s="46"/>
      <c r="G611" s="46"/>
      <c r="H611" s="47"/>
      <c r="I611" s="46"/>
      <c r="J611" s="45"/>
      <c r="K611" s="45"/>
    </row>
    <row r="612" spans="4:11">
      <c r="D612" s="45"/>
      <c r="E612" s="45"/>
      <c r="F612" s="46"/>
      <c r="G612" s="46"/>
      <c r="H612" s="47"/>
      <c r="I612" s="46"/>
      <c r="J612" s="45"/>
      <c r="K612" s="45"/>
    </row>
    <row r="613" spans="4:11">
      <c r="D613" s="45"/>
      <c r="E613" s="45"/>
      <c r="F613" s="46"/>
      <c r="G613" s="46"/>
      <c r="H613" s="47"/>
      <c r="I613" s="46"/>
      <c r="J613" s="45"/>
      <c r="K613" s="45"/>
    </row>
    <row r="614" spans="4:11">
      <c r="D614" s="45"/>
      <c r="E614" s="45"/>
      <c r="F614" s="46"/>
      <c r="G614" s="46"/>
      <c r="H614" s="47"/>
      <c r="I614" s="46"/>
      <c r="J614" s="45"/>
      <c r="K614" s="45"/>
    </row>
    <row r="615" spans="4:11">
      <c r="D615" s="45"/>
      <c r="E615" s="45"/>
      <c r="F615" s="46"/>
      <c r="G615" s="46"/>
      <c r="H615" s="47"/>
      <c r="I615" s="46"/>
      <c r="J615" s="45"/>
      <c r="K615" s="45"/>
    </row>
    <row r="616" spans="4:11">
      <c r="D616" s="45"/>
      <c r="E616" s="45"/>
      <c r="F616" s="46"/>
      <c r="G616" s="46"/>
      <c r="H616" s="47"/>
      <c r="I616" s="46"/>
      <c r="J616" s="45"/>
      <c r="K616" s="45"/>
    </row>
    <row r="617" spans="4:11">
      <c r="D617" s="45"/>
      <c r="E617" s="45"/>
      <c r="F617" s="46"/>
      <c r="G617" s="46"/>
      <c r="H617" s="47"/>
      <c r="I617" s="46"/>
      <c r="J617" s="45"/>
      <c r="K617" s="45"/>
    </row>
    <row r="618" spans="4:11">
      <c r="D618" s="45"/>
      <c r="E618" s="45"/>
      <c r="F618" s="46"/>
      <c r="G618" s="46"/>
      <c r="H618" s="47"/>
      <c r="I618" s="46"/>
      <c r="J618" s="45"/>
      <c r="K618" s="45"/>
    </row>
    <row r="619" spans="4:11">
      <c r="D619" s="45"/>
      <c r="E619" s="45"/>
      <c r="F619" s="46"/>
      <c r="G619" s="46"/>
      <c r="H619" s="47"/>
      <c r="I619" s="46"/>
      <c r="J619" s="45"/>
      <c r="K619" s="45"/>
    </row>
    <row r="620" spans="4:11">
      <c r="D620" s="45"/>
      <c r="E620" s="45"/>
      <c r="F620" s="46"/>
      <c r="G620" s="46"/>
      <c r="H620" s="47"/>
      <c r="I620" s="46"/>
      <c r="J620" s="45"/>
      <c r="K620" s="45"/>
    </row>
    <row r="621" spans="4:11">
      <c r="D621" s="45"/>
      <c r="E621" s="45"/>
      <c r="F621" s="46"/>
      <c r="G621" s="46"/>
      <c r="H621" s="47"/>
      <c r="I621" s="46"/>
      <c r="J621" s="45"/>
      <c r="K621" s="45"/>
    </row>
    <row r="622" spans="4:11">
      <c r="D622" s="45"/>
      <c r="E622" s="45"/>
      <c r="F622" s="46"/>
      <c r="G622" s="46"/>
      <c r="H622" s="47"/>
      <c r="I622" s="46"/>
      <c r="J622" s="45"/>
      <c r="K622" s="45"/>
    </row>
    <row r="623" spans="4:11">
      <c r="D623" s="45"/>
      <c r="E623" s="45"/>
      <c r="F623" s="46"/>
      <c r="G623" s="46"/>
      <c r="H623" s="47"/>
      <c r="I623" s="46"/>
      <c r="J623" s="45"/>
      <c r="K623" s="45"/>
    </row>
    <row r="624" spans="4:11">
      <c r="D624" s="45"/>
      <c r="E624" s="45"/>
      <c r="F624" s="46"/>
      <c r="G624" s="46"/>
      <c r="H624" s="47"/>
      <c r="I624" s="46"/>
      <c r="J624" s="45"/>
      <c r="K624" s="45"/>
    </row>
    <row r="625" spans="4:11">
      <c r="D625" s="45"/>
      <c r="E625" s="45"/>
      <c r="F625" s="46"/>
      <c r="G625" s="46"/>
      <c r="H625" s="47"/>
      <c r="I625" s="46"/>
      <c r="J625" s="45"/>
      <c r="K625" s="45"/>
    </row>
    <row r="626" spans="4:11">
      <c r="D626" s="45"/>
      <c r="E626" s="45"/>
      <c r="F626" s="46"/>
      <c r="G626" s="46"/>
      <c r="H626" s="47"/>
      <c r="I626" s="46"/>
      <c r="J626" s="45"/>
      <c r="K626" s="45"/>
    </row>
    <row r="627" spans="4:11">
      <c r="D627" s="45"/>
      <c r="E627" s="45"/>
      <c r="F627" s="46"/>
      <c r="G627" s="46"/>
      <c r="H627" s="47"/>
      <c r="I627" s="46"/>
      <c r="J627" s="45"/>
      <c r="K627" s="45"/>
    </row>
    <row r="628" spans="4:11">
      <c r="D628" s="45"/>
      <c r="E628" s="45"/>
      <c r="F628" s="46"/>
      <c r="G628" s="46"/>
      <c r="H628" s="47"/>
      <c r="I628" s="46"/>
      <c r="J628" s="45"/>
      <c r="K628" s="45"/>
    </row>
    <row r="629" spans="4:11">
      <c r="D629" s="45"/>
      <c r="E629" s="45"/>
      <c r="F629" s="46"/>
      <c r="G629" s="46"/>
      <c r="H629" s="47"/>
      <c r="I629" s="46"/>
      <c r="J629" s="45"/>
      <c r="K629" s="45"/>
    </row>
    <row r="630" spans="4:11">
      <c r="D630" s="45"/>
      <c r="E630" s="45"/>
      <c r="F630" s="46"/>
      <c r="G630" s="46"/>
      <c r="H630" s="47"/>
      <c r="I630" s="46"/>
      <c r="J630" s="45"/>
      <c r="K630" s="45"/>
    </row>
    <row r="631" spans="4:11">
      <c r="D631" s="45"/>
      <c r="E631" s="45"/>
      <c r="F631" s="46"/>
      <c r="G631" s="46"/>
      <c r="H631" s="47"/>
      <c r="I631" s="46"/>
      <c r="J631" s="45"/>
      <c r="K631" s="45"/>
    </row>
    <row r="632" spans="4:11">
      <c r="D632" s="45"/>
      <c r="E632" s="45"/>
      <c r="F632" s="46"/>
      <c r="G632" s="46"/>
      <c r="H632" s="47"/>
      <c r="I632" s="46"/>
      <c r="J632" s="45"/>
      <c r="K632" s="45"/>
    </row>
    <row r="633" spans="4:11">
      <c r="D633" s="45"/>
      <c r="E633" s="45"/>
      <c r="F633" s="46"/>
      <c r="G633" s="46"/>
      <c r="H633" s="47"/>
      <c r="I633" s="46"/>
      <c r="J633" s="45"/>
      <c r="K633" s="45"/>
    </row>
    <row r="634" spans="4:11">
      <c r="D634" s="45"/>
      <c r="E634" s="45"/>
      <c r="F634" s="46"/>
      <c r="G634" s="46"/>
      <c r="H634" s="47"/>
      <c r="I634" s="46"/>
      <c r="J634" s="45"/>
      <c r="K634" s="45"/>
    </row>
    <row r="635" spans="4:11">
      <c r="D635" s="45"/>
      <c r="E635" s="45"/>
      <c r="F635" s="46"/>
      <c r="G635" s="46"/>
      <c r="H635" s="47"/>
      <c r="I635" s="46"/>
      <c r="J635" s="45"/>
      <c r="K635" s="45"/>
    </row>
    <row r="636" spans="4:11">
      <c r="D636" s="45"/>
      <c r="E636" s="45"/>
      <c r="F636" s="46"/>
      <c r="G636" s="46"/>
      <c r="H636" s="47"/>
      <c r="I636" s="46"/>
      <c r="J636" s="45"/>
      <c r="K636" s="45"/>
    </row>
    <row r="637" spans="4:11">
      <c r="D637" s="45"/>
      <c r="E637" s="45"/>
      <c r="F637" s="46"/>
      <c r="G637" s="46"/>
      <c r="H637" s="47"/>
      <c r="I637" s="46"/>
      <c r="J637" s="45"/>
      <c r="K637" s="45"/>
    </row>
    <row r="638" spans="4:11">
      <c r="D638" s="45"/>
      <c r="E638" s="45"/>
      <c r="F638" s="46"/>
      <c r="G638" s="46"/>
      <c r="H638" s="47"/>
      <c r="I638" s="46"/>
      <c r="J638" s="45"/>
      <c r="K638" s="45"/>
    </row>
    <row r="639" spans="4:11">
      <c r="D639" s="45"/>
      <c r="E639" s="45"/>
      <c r="F639" s="46"/>
      <c r="G639" s="46"/>
      <c r="H639" s="47"/>
      <c r="I639" s="46"/>
      <c r="J639" s="45"/>
      <c r="K639" s="45"/>
    </row>
    <row r="640" spans="4:11">
      <c r="D640" s="45"/>
      <c r="E640" s="45"/>
      <c r="F640" s="46"/>
      <c r="G640" s="46"/>
      <c r="H640" s="47"/>
      <c r="I640" s="46"/>
      <c r="J640" s="45"/>
      <c r="K640" s="45"/>
    </row>
    <row r="641" spans="4:11">
      <c r="D641" s="45"/>
      <c r="E641" s="45"/>
      <c r="F641" s="46"/>
      <c r="G641" s="46"/>
      <c r="H641" s="47"/>
      <c r="I641" s="46"/>
      <c r="J641" s="45"/>
      <c r="K641" s="45"/>
    </row>
    <row r="642" spans="4:11">
      <c r="D642" s="45"/>
      <c r="E642" s="45"/>
      <c r="F642" s="46"/>
      <c r="G642" s="46"/>
      <c r="H642" s="47"/>
      <c r="I642" s="46"/>
      <c r="J642" s="45"/>
      <c r="K642" s="45"/>
    </row>
    <row r="643" spans="4:11">
      <c r="D643" s="45"/>
      <c r="E643" s="45"/>
      <c r="F643" s="46"/>
      <c r="G643" s="46"/>
      <c r="H643" s="47"/>
      <c r="I643" s="46"/>
      <c r="J643" s="45"/>
      <c r="K643" s="45"/>
    </row>
    <row r="644" spans="4:11">
      <c r="D644" s="45"/>
      <c r="E644" s="45"/>
      <c r="F644" s="46"/>
      <c r="G644" s="46"/>
      <c r="H644" s="47"/>
      <c r="I644" s="46"/>
      <c r="J644" s="45"/>
      <c r="K644" s="45"/>
    </row>
    <row r="645" spans="4:11">
      <c r="D645" s="45"/>
      <c r="E645" s="45"/>
      <c r="F645" s="46"/>
      <c r="G645" s="46"/>
      <c r="H645" s="47"/>
      <c r="I645" s="46"/>
      <c r="J645" s="45"/>
      <c r="K645" s="45"/>
    </row>
    <row r="646" spans="4:11">
      <c r="D646" s="45"/>
      <c r="E646" s="45"/>
      <c r="F646" s="46"/>
      <c r="G646" s="46"/>
      <c r="H646" s="47"/>
      <c r="I646" s="46"/>
      <c r="J646" s="45"/>
      <c r="K646" s="45"/>
    </row>
    <row r="647" spans="4:11">
      <c r="D647" s="45"/>
      <c r="E647" s="45"/>
      <c r="F647" s="46"/>
      <c r="G647" s="46"/>
      <c r="H647" s="47"/>
      <c r="I647" s="46"/>
      <c r="J647" s="45"/>
      <c r="K647" s="45"/>
    </row>
    <row r="648" spans="4:11">
      <c r="D648" s="45"/>
      <c r="E648" s="45"/>
      <c r="F648" s="46"/>
      <c r="G648" s="46"/>
      <c r="H648" s="47"/>
      <c r="I648" s="46"/>
      <c r="J648" s="45"/>
      <c r="K648" s="45"/>
    </row>
    <row r="649" spans="4:11">
      <c r="D649" s="45"/>
      <c r="E649" s="45"/>
      <c r="F649" s="46"/>
      <c r="G649" s="46"/>
      <c r="H649" s="47"/>
      <c r="I649" s="46"/>
      <c r="J649" s="45"/>
      <c r="K649" s="45"/>
    </row>
    <row r="650" spans="4:11">
      <c r="D650" s="45"/>
      <c r="E650" s="45"/>
      <c r="F650" s="46"/>
      <c r="G650" s="46"/>
      <c r="H650" s="47"/>
      <c r="I650" s="46"/>
      <c r="J650" s="45"/>
      <c r="K650" s="45"/>
    </row>
    <row r="651" spans="4:11">
      <c r="D651" s="45"/>
      <c r="E651" s="45"/>
      <c r="F651" s="46"/>
      <c r="G651" s="46"/>
      <c r="H651" s="47"/>
      <c r="I651" s="46"/>
      <c r="J651" s="45"/>
      <c r="K651" s="45"/>
    </row>
    <row r="652" spans="4:11">
      <c r="D652" s="45"/>
      <c r="E652" s="45"/>
      <c r="F652" s="46"/>
      <c r="G652" s="46"/>
      <c r="H652" s="47"/>
      <c r="I652" s="46"/>
      <c r="J652" s="45"/>
      <c r="K652" s="45"/>
    </row>
    <row r="653" spans="4:11">
      <c r="D653" s="45"/>
      <c r="E653" s="45"/>
      <c r="F653" s="46"/>
      <c r="G653" s="46"/>
      <c r="H653" s="47"/>
      <c r="I653" s="46"/>
      <c r="J653" s="45"/>
      <c r="K653" s="45"/>
    </row>
    <row r="654" spans="4:11">
      <c r="D654" s="45"/>
      <c r="E654" s="45"/>
      <c r="F654" s="46"/>
      <c r="G654" s="46"/>
      <c r="H654" s="47"/>
      <c r="I654" s="46"/>
      <c r="J654" s="45"/>
      <c r="K654" s="45"/>
    </row>
    <row r="655" spans="4:11">
      <c r="D655" s="45"/>
      <c r="E655" s="45"/>
      <c r="F655" s="46"/>
      <c r="G655" s="46"/>
      <c r="H655" s="47"/>
      <c r="I655" s="46"/>
      <c r="J655" s="45"/>
      <c r="K655" s="45"/>
    </row>
    <row r="656" spans="4:11">
      <c r="D656" s="45"/>
      <c r="E656" s="45"/>
      <c r="F656" s="46"/>
      <c r="G656" s="46"/>
      <c r="H656" s="47"/>
      <c r="I656" s="46"/>
      <c r="J656" s="45"/>
      <c r="K656" s="45"/>
    </row>
    <row r="657" spans="4:11">
      <c r="D657" s="45"/>
      <c r="E657" s="45"/>
      <c r="F657" s="46"/>
      <c r="G657" s="46"/>
      <c r="H657" s="47"/>
      <c r="I657" s="46"/>
      <c r="J657" s="45"/>
      <c r="K657" s="45"/>
    </row>
    <row r="658" spans="4:11">
      <c r="D658" s="45"/>
      <c r="E658" s="45"/>
      <c r="F658" s="46"/>
      <c r="G658" s="46"/>
      <c r="H658" s="47"/>
      <c r="I658" s="46"/>
      <c r="J658" s="45"/>
      <c r="K658" s="45"/>
    </row>
    <row r="659" spans="4:11">
      <c r="D659" s="45"/>
      <c r="E659" s="45"/>
      <c r="F659" s="46"/>
      <c r="G659" s="46"/>
      <c r="H659" s="47"/>
      <c r="I659" s="46"/>
      <c r="J659" s="45"/>
      <c r="K659" s="45"/>
    </row>
    <row r="660" spans="4:11">
      <c r="D660" s="45"/>
      <c r="E660" s="45"/>
      <c r="F660" s="46"/>
      <c r="G660" s="46"/>
      <c r="H660" s="47"/>
      <c r="I660" s="46"/>
      <c r="J660" s="45"/>
      <c r="K660" s="45"/>
    </row>
    <row r="661" spans="4:11">
      <c r="D661" s="45"/>
      <c r="E661" s="45"/>
      <c r="F661" s="46"/>
      <c r="G661" s="46"/>
      <c r="H661" s="47"/>
      <c r="I661" s="46"/>
      <c r="J661" s="45"/>
      <c r="K661" s="45"/>
    </row>
    <row r="662" spans="4:11">
      <c r="D662" s="45"/>
      <c r="E662" s="45"/>
      <c r="F662" s="46"/>
      <c r="G662" s="46"/>
      <c r="H662" s="47"/>
      <c r="I662" s="46"/>
      <c r="J662" s="45"/>
      <c r="K662" s="45"/>
    </row>
    <row r="663" spans="4:11">
      <c r="D663" s="45"/>
      <c r="E663" s="45"/>
      <c r="F663" s="46"/>
      <c r="G663" s="46"/>
      <c r="H663" s="47"/>
      <c r="I663" s="46"/>
      <c r="J663" s="45"/>
      <c r="K663" s="45"/>
    </row>
    <row r="664" spans="4:11">
      <c r="D664" s="45"/>
      <c r="E664" s="45"/>
      <c r="F664" s="46"/>
      <c r="G664" s="46"/>
      <c r="H664" s="47"/>
      <c r="I664" s="46"/>
      <c r="J664" s="45"/>
      <c r="K664" s="45"/>
    </row>
    <row r="665" spans="4:11">
      <c r="D665" s="45"/>
      <c r="E665" s="45"/>
      <c r="F665" s="46"/>
      <c r="G665" s="46"/>
      <c r="H665" s="47"/>
      <c r="I665" s="46"/>
      <c r="J665" s="45"/>
      <c r="K665" s="45"/>
    </row>
    <row r="666" spans="4:11">
      <c r="D666" s="45"/>
      <c r="E666" s="45"/>
      <c r="F666" s="46"/>
      <c r="G666" s="46"/>
      <c r="H666" s="47"/>
      <c r="I666" s="46"/>
      <c r="J666" s="45"/>
      <c r="K666" s="45"/>
    </row>
    <row r="667" spans="4:11">
      <c r="D667" s="45"/>
      <c r="E667" s="45"/>
      <c r="F667" s="46"/>
      <c r="G667" s="46"/>
      <c r="H667" s="47"/>
      <c r="I667" s="46"/>
      <c r="J667" s="45"/>
      <c r="K667" s="45"/>
    </row>
    <row r="668" spans="4:11">
      <c r="D668" s="45"/>
      <c r="E668" s="45"/>
      <c r="F668" s="46"/>
      <c r="G668" s="46"/>
      <c r="H668" s="47"/>
      <c r="I668" s="46"/>
      <c r="J668" s="45"/>
      <c r="K668" s="45"/>
    </row>
    <row r="669" spans="4:11">
      <c r="D669" s="45"/>
      <c r="E669" s="45"/>
      <c r="F669" s="46"/>
      <c r="G669" s="46"/>
      <c r="H669" s="47"/>
      <c r="I669" s="46"/>
      <c r="J669" s="45"/>
      <c r="K669" s="45"/>
    </row>
    <row r="670" spans="4:11">
      <c r="D670" s="45"/>
      <c r="E670" s="45"/>
      <c r="F670" s="46"/>
      <c r="G670" s="46"/>
      <c r="H670" s="47"/>
      <c r="I670" s="46"/>
      <c r="J670" s="45"/>
      <c r="K670" s="45"/>
    </row>
    <row r="671" spans="4:11">
      <c r="D671" s="45"/>
      <c r="E671" s="45"/>
      <c r="F671" s="46"/>
      <c r="G671" s="46"/>
      <c r="H671" s="47"/>
      <c r="I671" s="46"/>
      <c r="J671" s="45"/>
      <c r="K671" s="45"/>
    </row>
    <row r="672" spans="4:11">
      <c r="D672" s="45"/>
      <c r="E672" s="45"/>
      <c r="F672" s="46"/>
      <c r="G672" s="46"/>
      <c r="H672" s="47"/>
      <c r="I672" s="46"/>
      <c r="J672" s="45"/>
      <c r="K672" s="45"/>
    </row>
    <row r="673" spans="4:11">
      <c r="D673" s="45"/>
      <c r="E673" s="45"/>
      <c r="F673" s="46"/>
      <c r="G673" s="46"/>
      <c r="H673" s="47"/>
      <c r="I673" s="46"/>
      <c r="J673" s="45"/>
      <c r="K673" s="45"/>
    </row>
    <row r="674" spans="4:11">
      <c r="D674" s="45"/>
      <c r="E674" s="45"/>
      <c r="F674" s="46"/>
      <c r="G674" s="46"/>
      <c r="H674" s="47"/>
      <c r="I674" s="46"/>
      <c r="J674" s="45"/>
      <c r="K674" s="45"/>
    </row>
    <row r="675" spans="4:11">
      <c r="D675" s="45"/>
      <c r="E675" s="45"/>
      <c r="F675" s="46"/>
      <c r="G675" s="46"/>
      <c r="H675" s="47"/>
      <c r="I675" s="46"/>
      <c r="J675" s="45"/>
      <c r="K675" s="45"/>
    </row>
    <row r="676" spans="4:11">
      <c r="D676" s="45"/>
      <c r="E676" s="45"/>
      <c r="F676" s="46"/>
      <c r="G676" s="46"/>
      <c r="H676" s="47"/>
      <c r="I676" s="46"/>
      <c r="J676" s="45"/>
      <c r="K676" s="45"/>
    </row>
    <row r="677" spans="4:11">
      <c r="D677" s="45"/>
      <c r="E677" s="45"/>
      <c r="F677" s="46"/>
      <c r="G677" s="46"/>
      <c r="H677" s="47"/>
      <c r="I677" s="46"/>
      <c r="J677" s="45"/>
      <c r="K677" s="45"/>
    </row>
    <row r="678" spans="4:11">
      <c r="D678" s="45"/>
      <c r="E678" s="45"/>
      <c r="F678" s="46"/>
      <c r="G678" s="46"/>
      <c r="H678" s="47"/>
      <c r="I678" s="46"/>
      <c r="J678" s="45"/>
      <c r="K678" s="45"/>
    </row>
    <row r="679" spans="4:11">
      <c r="D679" s="45"/>
      <c r="E679" s="45"/>
      <c r="F679" s="46"/>
      <c r="G679" s="46"/>
      <c r="H679" s="47"/>
      <c r="I679" s="46"/>
      <c r="J679" s="45"/>
      <c r="K679" s="45"/>
    </row>
    <row r="680" spans="4:11">
      <c r="D680" s="45"/>
      <c r="E680" s="45"/>
      <c r="F680" s="46"/>
      <c r="G680" s="46"/>
      <c r="H680" s="47"/>
      <c r="I680" s="46"/>
      <c r="J680" s="45"/>
      <c r="K680" s="45"/>
    </row>
    <row r="681" spans="4:11">
      <c r="D681" s="45"/>
      <c r="E681" s="45"/>
      <c r="F681" s="46"/>
      <c r="G681" s="46"/>
      <c r="H681" s="47"/>
      <c r="I681" s="46"/>
      <c r="J681" s="45"/>
      <c r="K681" s="45"/>
    </row>
    <row r="682" spans="4:11">
      <c r="D682" s="45"/>
      <c r="E682" s="45"/>
      <c r="F682" s="46"/>
      <c r="G682" s="46"/>
      <c r="H682" s="47"/>
      <c r="I682" s="46"/>
      <c r="J682" s="45"/>
      <c r="K682" s="45"/>
    </row>
    <row r="683" spans="4:11">
      <c r="D683" s="45"/>
      <c r="E683" s="45"/>
      <c r="F683" s="46"/>
      <c r="G683" s="46"/>
      <c r="H683" s="47"/>
      <c r="I683" s="46"/>
      <c r="J683" s="45"/>
      <c r="K683" s="45"/>
    </row>
    <row r="684" spans="4:11">
      <c r="D684" s="45"/>
      <c r="E684" s="45"/>
      <c r="F684" s="46"/>
      <c r="G684" s="46"/>
      <c r="H684" s="47"/>
      <c r="I684" s="46"/>
      <c r="J684" s="45"/>
      <c r="K684" s="45"/>
    </row>
    <row r="685" spans="4:11">
      <c r="D685" s="45"/>
      <c r="E685" s="45"/>
      <c r="F685" s="46"/>
      <c r="G685" s="46"/>
      <c r="H685" s="47"/>
      <c r="I685" s="46"/>
      <c r="J685" s="45"/>
      <c r="K685" s="45"/>
    </row>
    <row r="686" spans="4:11">
      <c r="D686" s="45"/>
      <c r="E686" s="45"/>
      <c r="F686" s="46"/>
      <c r="G686" s="46"/>
      <c r="H686" s="47"/>
      <c r="I686" s="46"/>
      <c r="J686" s="45"/>
      <c r="K686" s="45"/>
    </row>
    <row r="687" spans="4:11">
      <c r="D687" s="45"/>
      <c r="E687" s="45"/>
      <c r="F687" s="46"/>
      <c r="G687" s="46"/>
      <c r="H687" s="47"/>
      <c r="I687" s="46"/>
      <c r="J687" s="45"/>
      <c r="K687" s="45"/>
    </row>
    <row r="688" spans="4:11">
      <c r="D688" s="45"/>
      <c r="E688" s="45"/>
      <c r="F688" s="46"/>
      <c r="G688" s="46"/>
      <c r="H688" s="47"/>
      <c r="I688" s="46"/>
      <c r="J688" s="45"/>
      <c r="K688" s="45"/>
    </row>
    <row r="689" spans="4:11">
      <c r="D689" s="45"/>
      <c r="E689" s="45"/>
      <c r="F689" s="46"/>
      <c r="G689" s="46"/>
      <c r="H689" s="47"/>
      <c r="I689" s="46"/>
      <c r="J689" s="45"/>
      <c r="K689" s="45"/>
    </row>
    <row r="690" spans="4:11">
      <c r="D690" s="45"/>
      <c r="E690" s="45"/>
      <c r="F690" s="46"/>
      <c r="G690" s="46"/>
      <c r="H690" s="47"/>
      <c r="I690" s="46"/>
      <c r="J690" s="45"/>
      <c r="K690" s="45"/>
    </row>
    <row r="691" spans="4:11">
      <c r="D691" s="45"/>
      <c r="E691" s="45"/>
      <c r="F691" s="46"/>
      <c r="G691" s="46"/>
      <c r="H691" s="47"/>
      <c r="I691" s="46"/>
      <c r="J691" s="45"/>
      <c r="K691" s="45"/>
    </row>
    <row r="692" spans="4:11">
      <c r="D692" s="45"/>
      <c r="E692" s="45"/>
      <c r="F692" s="46"/>
      <c r="G692" s="46"/>
      <c r="H692" s="47"/>
      <c r="I692" s="46"/>
      <c r="J692" s="45"/>
      <c r="K692" s="45"/>
    </row>
    <row r="693" spans="4:11">
      <c r="D693" s="45"/>
      <c r="E693" s="45"/>
      <c r="F693" s="46"/>
      <c r="G693" s="46"/>
      <c r="H693" s="47"/>
      <c r="I693" s="46"/>
      <c r="J693" s="45"/>
      <c r="K693" s="45"/>
    </row>
    <row r="694" spans="4:11">
      <c r="D694" s="45"/>
      <c r="E694" s="45"/>
      <c r="F694" s="46"/>
      <c r="G694" s="46"/>
      <c r="H694" s="47"/>
      <c r="I694" s="46"/>
      <c r="J694" s="45"/>
      <c r="K694" s="45"/>
    </row>
    <row r="695" spans="4:11">
      <c r="D695" s="45"/>
      <c r="E695" s="45"/>
      <c r="F695" s="46"/>
      <c r="G695" s="46"/>
      <c r="H695" s="47"/>
      <c r="I695" s="46"/>
      <c r="J695" s="45"/>
      <c r="K695" s="45"/>
    </row>
    <row r="696" spans="4:11">
      <c r="D696" s="45"/>
      <c r="E696" s="45"/>
      <c r="F696" s="46"/>
      <c r="G696" s="46"/>
      <c r="H696" s="47"/>
      <c r="I696" s="46"/>
      <c r="J696" s="45"/>
      <c r="K696" s="45"/>
    </row>
    <row r="697" spans="4:11">
      <c r="D697" s="45"/>
      <c r="E697" s="45"/>
      <c r="F697" s="46"/>
      <c r="G697" s="46"/>
      <c r="H697" s="47"/>
      <c r="I697" s="46"/>
      <c r="J697" s="45"/>
      <c r="K697" s="45"/>
    </row>
    <row r="698" spans="4:11">
      <c r="D698" s="45"/>
      <c r="E698" s="45"/>
      <c r="F698" s="46"/>
      <c r="G698" s="46"/>
      <c r="H698" s="47"/>
      <c r="I698" s="46"/>
      <c r="J698" s="45"/>
      <c r="K698" s="45"/>
    </row>
    <row r="699" spans="4:11">
      <c r="D699" s="45"/>
      <c r="E699" s="45"/>
      <c r="F699" s="46"/>
      <c r="G699" s="46"/>
      <c r="H699" s="47"/>
      <c r="I699" s="46"/>
      <c r="J699" s="45"/>
      <c r="K699" s="45"/>
    </row>
    <row r="700" spans="4:11">
      <c r="D700" s="45"/>
      <c r="E700" s="45"/>
      <c r="F700" s="46"/>
      <c r="G700" s="46"/>
      <c r="H700" s="47"/>
      <c r="I700" s="46"/>
      <c r="J700" s="45"/>
      <c r="K700" s="45"/>
    </row>
    <row r="701" spans="4:11">
      <c r="D701" s="45"/>
      <c r="E701" s="45"/>
      <c r="F701" s="46"/>
      <c r="G701" s="46"/>
      <c r="H701" s="47"/>
      <c r="I701" s="46"/>
      <c r="J701" s="45"/>
      <c r="K701" s="45"/>
    </row>
    <row r="702" spans="4:11">
      <c r="D702" s="45"/>
      <c r="E702" s="45"/>
      <c r="F702" s="46"/>
      <c r="G702" s="46"/>
      <c r="H702" s="47"/>
      <c r="I702" s="46"/>
      <c r="J702" s="45"/>
      <c r="K702" s="45"/>
    </row>
    <row r="703" spans="4:11">
      <c r="D703" s="45"/>
      <c r="E703" s="45"/>
      <c r="F703" s="46"/>
      <c r="G703" s="46"/>
      <c r="H703" s="47"/>
      <c r="I703" s="46"/>
      <c r="J703" s="45"/>
      <c r="K703" s="45"/>
    </row>
    <row r="704" spans="4:11">
      <c r="D704" s="45"/>
      <c r="E704" s="45"/>
      <c r="F704" s="46"/>
      <c r="G704" s="46"/>
      <c r="H704" s="47"/>
      <c r="I704" s="46"/>
      <c r="J704" s="45"/>
      <c r="K704" s="45"/>
    </row>
    <row r="705" spans="4:11">
      <c r="D705" s="45"/>
      <c r="E705" s="45"/>
      <c r="F705" s="46"/>
      <c r="G705" s="46"/>
      <c r="H705" s="47"/>
      <c r="I705" s="46"/>
      <c r="J705" s="45"/>
      <c r="K705" s="45"/>
    </row>
    <row r="706" spans="4:11">
      <c r="D706" s="45"/>
      <c r="E706" s="45"/>
      <c r="F706" s="46"/>
      <c r="G706" s="46"/>
      <c r="H706" s="47"/>
      <c r="I706" s="46"/>
      <c r="J706" s="45"/>
      <c r="K706" s="45"/>
    </row>
    <row r="707" spans="4:11">
      <c r="D707" s="45"/>
      <c r="E707" s="45"/>
      <c r="F707" s="46"/>
      <c r="G707" s="46"/>
      <c r="H707" s="47"/>
      <c r="I707" s="46"/>
      <c r="J707" s="45"/>
      <c r="K707" s="45"/>
    </row>
    <row r="708" spans="4:11">
      <c r="D708" s="45"/>
      <c r="E708" s="45"/>
      <c r="F708" s="46"/>
      <c r="G708" s="46"/>
      <c r="H708" s="47"/>
      <c r="I708" s="46"/>
      <c r="J708" s="45"/>
      <c r="K708" s="45"/>
    </row>
    <row r="709" spans="4:11">
      <c r="D709" s="45"/>
      <c r="E709" s="45"/>
      <c r="F709" s="46"/>
      <c r="G709" s="46"/>
      <c r="H709" s="47"/>
      <c r="I709" s="46"/>
      <c r="J709" s="45"/>
      <c r="K709" s="45"/>
    </row>
    <row r="710" spans="4:11">
      <c r="D710" s="45"/>
      <c r="E710" s="45"/>
      <c r="F710" s="46"/>
      <c r="G710" s="46"/>
      <c r="H710" s="47"/>
      <c r="I710" s="46"/>
      <c r="J710" s="45"/>
      <c r="K710" s="45"/>
    </row>
    <row r="711" spans="4:11">
      <c r="D711" s="45"/>
      <c r="E711" s="45"/>
      <c r="F711" s="46"/>
      <c r="G711" s="46"/>
      <c r="H711" s="47"/>
      <c r="I711" s="46"/>
      <c r="J711" s="45"/>
      <c r="K711" s="45"/>
    </row>
    <row r="712" spans="4:11">
      <c r="D712" s="45"/>
      <c r="E712" s="45"/>
      <c r="F712" s="46"/>
      <c r="G712" s="46"/>
      <c r="H712" s="47"/>
      <c r="I712" s="46"/>
      <c r="J712" s="45"/>
      <c r="K712" s="45"/>
    </row>
    <row r="713" spans="4:11">
      <c r="D713" s="45"/>
      <c r="E713" s="45"/>
      <c r="F713" s="46"/>
      <c r="G713" s="46"/>
      <c r="H713" s="47"/>
      <c r="I713" s="46"/>
      <c r="J713" s="45"/>
      <c r="K713" s="45"/>
    </row>
    <row r="714" spans="4:11">
      <c r="D714" s="45"/>
      <c r="E714" s="45"/>
      <c r="F714" s="46"/>
      <c r="G714" s="46"/>
      <c r="H714" s="47"/>
      <c r="I714" s="46"/>
      <c r="J714" s="45"/>
      <c r="K714" s="45"/>
    </row>
    <row r="715" spans="4:11">
      <c r="D715" s="45"/>
      <c r="E715" s="45"/>
      <c r="F715" s="46"/>
      <c r="G715" s="46"/>
      <c r="H715" s="47"/>
      <c r="I715" s="46"/>
      <c r="J715" s="45"/>
      <c r="K715" s="45"/>
    </row>
    <row r="716" spans="4:11">
      <c r="D716" s="45"/>
      <c r="E716" s="45"/>
      <c r="F716" s="46"/>
      <c r="G716" s="46"/>
      <c r="H716" s="47"/>
      <c r="I716" s="46"/>
      <c r="J716" s="45"/>
      <c r="K716" s="45"/>
    </row>
    <row r="717" spans="4:11">
      <c r="D717" s="45"/>
      <c r="E717" s="45"/>
      <c r="F717" s="46"/>
      <c r="G717" s="46"/>
      <c r="H717" s="47"/>
      <c r="I717" s="46"/>
      <c r="J717" s="45"/>
      <c r="K717" s="45"/>
    </row>
    <row r="718" spans="4:11">
      <c r="D718" s="45"/>
      <c r="E718" s="45"/>
      <c r="F718" s="46"/>
      <c r="G718" s="46"/>
      <c r="H718" s="47"/>
      <c r="I718" s="46"/>
      <c r="J718" s="45"/>
      <c r="K718" s="45"/>
    </row>
    <row r="719" spans="4:11">
      <c r="D719" s="45"/>
      <c r="E719" s="45"/>
      <c r="F719" s="46"/>
      <c r="G719" s="46"/>
      <c r="H719" s="47"/>
      <c r="I719" s="46"/>
      <c r="J719" s="45"/>
      <c r="K719" s="45"/>
    </row>
    <row r="720" spans="4:11">
      <c r="D720" s="45"/>
      <c r="E720" s="45"/>
      <c r="F720" s="46"/>
      <c r="G720" s="46"/>
      <c r="H720" s="47"/>
      <c r="I720" s="46"/>
      <c r="J720" s="45"/>
      <c r="K720" s="45"/>
    </row>
    <row r="721" spans="4:11">
      <c r="D721" s="45"/>
      <c r="E721" s="45"/>
      <c r="F721" s="46"/>
      <c r="G721" s="46"/>
      <c r="H721" s="47"/>
      <c r="I721" s="46"/>
      <c r="J721" s="45"/>
      <c r="K721" s="45"/>
    </row>
    <row r="722" spans="4:11">
      <c r="D722" s="45"/>
      <c r="E722" s="45"/>
      <c r="F722" s="46"/>
      <c r="G722" s="46"/>
      <c r="H722" s="47"/>
      <c r="I722" s="46"/>
      <c r="J722" s="45"/>
      <c r="K722" s="45"/>
    </row>
    <row r="723" spans="4:11">
      <c r="D723" s="45"/>
      <c r="E723" s="45"/>
      <c r="F723" s="46"/>
      <c r="G723" s="46"/>
      <c r="H723" s="47"/>
      <c r="I723" s="46"/>
      <c r="J723" s="45"/>
      <c r="K723" s="45"/>
    </row>
    <row r="724" spans="4:11">
      <c r="D724" s="45"/>
      <c r="E724" s="45"/>
      <c r="F724" s="46"/>
      <c r="G724" s="46"/>
      <c r="H724" s="47"/>
      <c r="I724" s="46"/>
      <c r="J724" s="45"/>
      <c r="K724" s="45"/>
    </row>
    <row r="725" spans="4:11">
      <c r="D725" s="45"/>
      <c r="E725" s="45"/>
      <c r="F725" s="46"/>
      <c r="G725" s="46"/>
      <c r="H725" s="47"/>
      <c r="I725" s="46"/>
      <c r="J725" s="45"/>
      <c r="K725" s="45"/>
    </row>
    <row r="726" spans="4:11">
      <c r="D726" s="45"/>
      <c r="E726" s="45"/>
      <c r="F726" s="46"/>
      <c r="G726" s="46"/>
      <c r="H726" s="47"/>
      <c r="I726" s="46"/>
      <c r="J726" s="45"/>
      <c r="K726" s="45"/>
    </row>
    <row r="727" spans="4:11">
      <c r="D727" s="45"/>
      <c r="E727" s="45"/>
      <c r="F727" s="46"/>
      <c r="G727" s="46"/>
      <c r="H727" s="47"/>
      <c r="I727" s="46"/>
      <c r="J727" s="45"/>
      <c r="K727" s="45"/>
    </row>
    <row r="728" spans="4:11">
      <c r="D728" s="45"/>
      <c r="E728" s="45"/>
      <c r="F728" s="46"/>
      <c r="G728" s="46"/>
      <c r="H728" s="47"/>
      <c r="I728" s="46"/>
      <c r="J728" s="45"/>
      <c r="K728" s="45"/>
    </row>
    <row r="729" spans="4:11">
      <c r="D729" s="45"/>
      <c r="E729" s="45"/>
      <c r="F729" s="46"/>
      <c r="G729" s="46"/>
      <c r="H729" s="47"/>
      <c r="I729" s="46"/>
      <c r="J729" s="45"/>
      <c r="K729" s="45"/>
    </row>
    <row r="730" spans="4:11">
      <c r="D730" s="45"/>
      <c r="E730" s="45"/>
      <c r="F730" s="46"/>
      <c r="G730" s="46"/>
      <c r="H730" s="47"/>
      <c r="I730" s="46"/>
      <c r="J730" s="45"/>
      <c r="K730" s="45"/>
    </row>
    <row r="731" spans="4:11">
      <c r="D731" s="45"/>
      <c r="E731" s="45"/>
      <c r="F731" s="46"/>
      <c r="G731" s="46"/>
      <c r="H731" s="47"/>
      <c r="I731" s="46"/>
      <c r="J731" s="45"/>
      <c r="K731" s="45"/>
    </row>
    <row r="732" spans="4:11">
      <c r="D732" s="45"/>
      <c r="E732" s="45"/>
      <c r="F732" s="46"/>
      <c r="G732" s="46"/>
      <c r="H732" s="47"/>
      <c r="I732" s="46"/>
      <c r="J732" s="45"/>
      <c r="K732" s="45"/>
    </row>
    <row r="733" spans="4:11">
      <c r="D733" s="45"/>
      <c r="E733" s="45"/>
      <c r="F733" s="46"/>
      <c r="G733" s="46"/>
      <c r="H733" s="47"/>
      <c r="I733" s="46"/>
      <c r="J733" s="45"/>
      <c r="K733" s="45"/>
    </row>
    <row r="734" spans="4:11">
      <c r="D734" s="45"/>
      <c r="E734" s="45"/>
      <c r="F734" s="46"/>
      <c r="G734" s="46"/>
      <c r="H734" s="47"/>
      <c r="I734" s="46"/>
      <c r="J734" s="45"/>
      <c r="K734" s="45"/>
    </row>
    <row r="735" spans="4:11">
      <c r="D735" s="45"/>
      <c r="E735" s="45"/>
      <c r="F735" s="46"/>
      <c r="G735" s="46"/>
      <c r="H735" s="47"/>
      <c r="I735" s="46"/>
      <c r="J735" s="45"/>
      <c r="K735" s="45"/>
    </row>
    <row r="736" spans="4:11">
      <c r="D736" s="45"/>
      <c r="E736" s="45"/>
      <c r="F736" s="46"/>
      <c r="G736" s="46"/>
      <c r="H736" s="47"/>
      <c r="I736" s="46"/>
      <c r="J736" s="45"/>
      <c r="K736" s="45"/>
    </row>
    <row r="737" spans="4:11">
      <c r="D737" s="45"/>
      <c r="E737" s="45"/>
      <c r="F737" s="46"/>
      <c r="G737" s="46"/>
      <c r="H737" s="47"/>
      <c r="I737" s="46"/>
      <c r="J737" s="45"/>
      <c r="K737" s="45"/>
    </row>
    <row r="738" spans="4:11">
      <c r="D738" s="45"/>
      <c r="E738" s="45"/>
      <c r="F738" s="46"/>
      <c r="G738" s="46"/>
      <c r="H738" s="47"/>
      <c r="I738" s="46"/>
      <c r="J738" s="45"/>
      <c r="K738" s="45"/>
    </row>
    <row r="739" spans="4:11">
      <c r="D739" s="45"/>
      <c r="E739" s="45"/>
      <c r="F739" s="46"/>
      <c r="G739" s="46"/>
      <c r="H739" s="47"/>
      <c r="I739" s="46"/>
      <c r="J739" s="45"/>
      <c r="K739" s="45"/>
    </row>
    <row r="740" spans="4:11">
      <c r="D740" s="45"/>
      <c r="E740" s="45"/>
      <c r="F740" s="46"/>
      <c r="G740" s="46"/>
      <c r="H740" s="47"/>
      <c r="I740" s="46"/>
      <c r="J740" s="45"/>
      <c r="K740" s="45"/>
    </row>
    <row r="741" spans="4:11">
      <c r="D741" s="45"/>
      <c r="E741" s="45"/>
      <c r="F741" s="46"/>
      <c r="G741" s="46"/>
      <c r="H741" s="47"/>
      <c r="I741" s="46"/>
      <c r="J741" s="45"/>
      <c r="K741" s="45"/>
    </row>
    <row r="742" spans="4:11">
      <c r="D742" s="45"/>
      <c r="E742" s="45"/>
      <c r="F742" s="46"/>
      <c r="G742" s="46"/>
      <c r="H742" s="47"/>
      <c r="I742" s="46"/>
      <c r="J742" s="45"/>
      <c r="K742" s="45"/>
    </row>
    <row r="743" spans="4:11">
      <c r="D743" s="45"/>
      <c r="E743" s="45"/>
      <c r="F743" s="46"/>
      <c r="G743" s="46"/>
      <c r="H743" s="47"/>
      <c r="I743" s="46"/>
      <c r="J743" s="45"/>
      <c r="K743" s="45"/>
    </row>
    <row r="744" spans="4:11">
      <c r="D744" s="45"/>
      <c r="E744" s="45"/>
      <c r="F744" s="46"/>
      <c r="G744" s="46"/>
      <c r="H744" s="47"/>
      <c r="I744" s="46"/>
      <c r="J744" s="45"/>
      <c r="K744" s="45"/>
    </row>
    <row r="745" spans="4:11">
      <c r="D745" s="45"/>
      <c r="E745" s="45"/>
      <c r="F745" s="46"/>
      <c r="G745" s="46"/>
      <c r="H745" s="47"/>
      <c r="I745" s="46"/>
      <c r="J745" s="45"/>
      <c r="K745" s="45"/>
    </row>
    <row r="746" spans="4:11">
      <c r="D746" s="45"/>
      <c r="E746" s="45"/>
      <c r="F746" s="46"/>
      <c r="G746" s="46"/>
      <c r="H746" s="47"/>
      <c r="I746" s="46"/>
      <c r="J746" s="45"/>
      <c r="K746" s="45"/>
    </row>
    <row r="747" spans="4:11">
      <c r="D747" s="45"/>
      <c r="E747" s="45"/>
      <c r="F747" s="46"/>
      <c r="G747" s="46"/>
      <c r="H747" s="47"/>
      <c r="I747" s="46"/>
      <c r="J747" s="45"/>
      <c r="K747" s="45"/>
    </row>
    <row r="748" spans="4:11">
      <c r="D748" s="45"/>
      <c r="E748" s="45"/>
      <c r="F748" s="46"/>
      <c r="G748" s="46"/>
      <c r="H748" s="47"/>
      <c r="I748" s="46"/>
      <c r="J748" s="45"/>
      <c r="K748" s="45"/>
    </row>
    <row r="749" spans="4:11">
      <c r="D749" s="45"/>
      <c r="E749" s="45"/>
      <c r="F749" s="46"/>
      <c r="G749" s="46"/>
      <c r="H749" s="47"/>
      <c r="I749" s="46"/>
      <c r="J749" s="45"/>
      <c r="K749" s="45"/>
    </row>
    <row r="750" spans="4:11">
      <c r="D750" s="45"/>
      <c r="E750" s="45"/>
      <c r="F750" s="46"/>
      <c r="G750" s="46"/>
      <c r="H750" s="47"/>
      <c r="I750" s="46"/>
      <c r="J750" s="45"/>
      <c r="K750" s="45"/>
    </row>
    <row r="751" spans="4:11">
      <c r="D751" s="45"/>
      <c r="E751" s="45"/>
      <c r="F751" s="46"/>
      <c r="G751" s="46"/>
      <c r="H751" s="47"/>
      <c r="I751" s="46"/>
      <c r="J751" s="45"/>
      <c r="K751" s="45"/>
    </row>
    <row r="752" spans="4:11">
      <c r="D752" s="45"/>
      <c r="E752" s="45"/>
      <c r="F752" s="46"/>
      <c r="G752" s="46"/>
      <c r="H752" s="47"/>
      <c r="I752" s="46"/>
      <c r="J752" s="45"/>
      <c r="K752" s="45"/>
    </row>
    <row r="753" spans="4:11">
      <c r="D753" s="45"/>
      <c r="E753" s="45"/>
      <c r="F753" s="46"/>
      <c r="G753" s="46"/>
      <c r="H753" s="47"/>
      <c r="I753" s="46"/>
      <c r="J753" s="45"/>
      <c r="K753" s="45"/>
    </row>
    <row r="754" spans="4:11">
      <c r="D754" s="45"/>
      <c r="E754" s="45"/>
      <c r="F754" s="46"/>
      <c r="G754" s="46"/>
      <c r="H754" s="47"/>
      <c r="I754" s="46"/>
      <c r="J754" s="45"/>
      <c r="K754" s="45"/>
    </row>
    <row r="755" spans="4:11">
      <c r="D755" s="45"/>
      <c r="E755" s="45"/>
      <c r="F755" s="46"/>
      <c r="G755" s="46"/>
      <c r="H755" s="47"/>
      <c r="I755" s="46"/>
      <c r="J755" s="45"/>
      <c r="K755" s="45"/>
    </row>
    <row r="756" spans="4:11">
      <c r="D756" s="45"/>
      <c r="E756" s="45"/>
      <c r="F756" s="46"/>
      <c r="G756" s="46"/>
      <c r="H756" s="47"/>
      <c r="I756" s="46"/>
      <c r="J756" s="45"/>
      <c r="K756" s="45"/>
    </row>
    <row r="757" spans="4:11">
      <c r="D757" s="45"/>
      <c r="E757" s="45"/>
      <c r="F757" s="46"/>
      <c r="G757" s="46"/>
      <c r="H757" s="47"/>
      <c r="I757" s="46"/>
      <c r="J757" s="45"/>
      <c r="K757" s="45"/>
    </row>
    <row r="758" spans="4:11">
      <c r="D758" s="45"/>
      <c r="E758" s="45"/>
      <c r="F758" s="46"/>
      <c r="G758" s="46"/>
      <c r="H758" s="47"/>
      <c r="I758" s="46"/>
      <c r="J758" s="45"/>
      <c r="K758" s="45"/>
    </row>
    <row r="759" spans="4:11">
      <c r="D759" s="45"/>
      <c r="E759" s="45"/>
      <c r="F759" s="46"/>
      <c r="G759" s="46"/>
      <c r="H759" s="47"/>
      <c r="I759" s="46"/>
      <c r="J759" s="45"/>
      <c r="K759" s="45"/>
    </row>
    <row r="760" spans="4:11">
      <c r="D760" s="45"/>
      <c r="E760" s="45"/>
      <c r="F760" s="46"/>
      <c r="G760" s="46"/>
      <c r="H760" s="47"/>
      <c r="I760" s="46"/>
      <c r="J760" s="45"/>
      <c r="K760" s="45"/>
    </row>
    <row r="761" spans="4:11">
      <c r="D761" s="45"/>
      <c r="E761" s="45"/>
      <c r="F761" s="46"/>
      <c r="G761" s="46"/>
      <c r="H761" s="47"/>
      <c r="I761" s="46"/>
      <c r="J761" s="45"/>
      <c r="K761" s="45"/>
    </row>
    <row r="762" spans="4:11">
      <c r="D762" s="45"/>
      <c r="E762" s="45"/>
      <c r="F762" s="46"/>
      <c r="G762" s="46"/>
      <c r="H762" s="47"/>
      <c r="I762" s="46"/>
      <c r="J762" s="45"/>
      <c r="K762" s="45"/>
    </row>
    <row r="763" spans="4:11">
      <c r="D763" s="45"/>
      <c r="E763" s="45"/>
      <c r="F763" s="46"/>
      <c r="G763" s="46"/>
      <c r="H763" s="47"/>
      <c r="I763" s="46"/>
      <c r="J763" s="45"/>
      <c r="K763" s="45"/>
    </row>
    <row r="764" spans="4:11">
      <c r="D764" s="45"/>
      <c r="E764" s="45"/>
      <c r="F764" s="46"/>
      <c r="G764" s="46"/>
      <c r="H764" s="47"/>
      <c r="I764" s="46"/>
      <c r="J764" s="45"/>
      <c r="K764" s="45"/>
    </row>
    <row r="765" spans="4:11">
      <c r="D765" s="45"/>
      <c r="E765" s="45"/>
      <c r="F765" s="46"/>
      <c r="G765" s="46"/>
      <c r="H765" s="47"/>
      <c r="I765" s="46"/>
      <c r="J765" s="45"/>
      <c r="K765" s="45"/>
    </row>
    <row r="766" spans="4:11">
      <c r="D766" s="45"/>
      <c r="E766" s="45"/>
      <c r="F766" s="46"/>
      <c r="G766" s="46"/>
      <c r="H766" s="47"/>
      <c r="I766" s="46"/>
      <c r="J766" s="45"/>
      <c r="K766" s="45"/>
    </row>
    <row r="767" spans="4:11">
      <c r="D767" s="45"/>
      <c r="E767" s="45"/>
      <c r="F767" s="46"/>
      <c r="G767" s="46"/>
      <c r="H767" s="47"/>
      <c r="I767" s="46"/>
      <c r="J767" s="45"/>
      <c r="K767" s="45"/>
    </row>
    <row r="768" spans="4:11">
      <c r="D768" s="45"/>
      <c r="E768" s="45"/>
      <c r="F768" s="46"/>
      <c r="G768" s="46"/>
      <c r="H768" s="47"/>
      <c r="I768" s="46"/>
      <c r="J768" s="45"/>
      <c r="K768" s="45"/>
    </row>
    <row r="769" spans="4:11">
      <c r="D769" s="45"/>
      <c r="E769" s="45"/>
      <c r="F769" s="46"/>
      <c r="G769" s="46"/>
      <c r="H769" s="47"/>
      <c r="I769" s="46"/>
      <c r="J769" s="45"/>
      <c r="K769" s="45"/>
    </row>
    <row r="770" spans="4:11">
      <c r="D770" s="45"/>
      <c r="E770" s="45"/>
      <c r="F770" s="46"/>
      <c r="G770" s="46"/>
      <c r="H770" s="47"/>
      <c r="I770" s="46"/>
      <c r="J770" s="45"/>
      <c r="K770" s="45"/>
    </row>
    <row r="771" spans="4:11">
      <c r="D771" s="45"/>
      <c r="E771" s="45"/>
      <c r="F771" s="46"/>
      <c r="G771" s="46"/>
      <c r="H771" s="47"/>
      <c r="I771" s="46"/>
      <c r="J771" s="45"/>
      <c r="K771" s="45"/>
    </row>
    <row r="772" spans="4:11">
      <c r="D772" s="45"/>
      <c r="E772" s="45"/>
      <c r="F772" s="46"/>
      <c r="G772" s="46"/>
      <c r="H772" s="47"/>
      <c r="I772" s="46"/>
      <c r="J772" s="45"/>
      <c r="K772" s="45"/>
    </row>
    <row r="773" spans="4:11">
      <c r="D773" s="45"/>
      <c r="E773" s="45"/>
      <c r="F773" s="46"/>
      <c r="G773" s="46"/>
      <c r="H773" s="47"/>
      <c r="I773" s="46"/>
      <c r="J773" s="45"/>
      <c r="K773" s="45"/>
    </row>
    <row r="774" spans="4:11">
      <c r="D774" s="45"/>
      <c r="E774" s="45"/>
      <c r="F774" s="46"/>
      <c r="G774" s="46"/>
      <c r="H774" s="47"/>
      <c r="I774" s="46"/>
      <c r="J774" s="45"/>
      <c r="K774" s="45"/>
    </row>
    <row r="775" spans="4:11">
      <c r="D775" s="45"/>
      <c r="E775" s="45"/>
      <c r="F775" s="46"/>
      <c r="G775" s="46"/>
      <c r="H775" s="47"/>
      <c r="I775" s="46"/>
      <c r="J775" s="45"/>
      <c r="K775" s="45"/>
    </row>
    <row r="776" spans="4:11">
      <c r="D776" s="45"/>
      <c r="E776" s="45"/>
      <c r="F776" s="46"/>
      <c r="G776" s="46"/>
      <c r="H776" s="47"/>
      <c r="I776" s="46"/>
      <c r="J776" s="45"/>
      <c r="K776" s="45"/>
    </row>
    <row r="777" spans="4:11">
      <c r="D777" s="45"/>
      <c r="E777" s="45"/>
      <c r="F777" s="46"/>
      <c r="G777" s="46"/>
      <c r="H777" s="47"/>
      <c r="I777" s="46"/>
      <c r="J777" s="45"/>
      <c r="K777" s="45"/>
    </row>
    <row r="778" spans="4:11">
      <c r="D778" s="45"/>
      <c r="E778" s="45"/>
      <c r="F778" s="46"/>
      <c r="G778" s="46"/>
      <c r="H778" s="47"/>
      <c r="I778" s="46"/>
      <c r="J778" s="45"/>
      <c r="K778" s="45"/>
    </row>
    <row r="779" spans="4:11">
      <c r="D779" s="45"/>
      <c r="E779" s="45"/>
      <c r="F779" s="46"/>
      <c r="G779" s="46"/>
      <c r="H779" s="47"/>
      <c r="I779" s="46"/>
      <c r="J779" s="45"/>
      <c r="K779" s="45"/>
    </row>
    <row r="780" spans="4:11">
      <c r="D780" s="45"/>
      <c r="E780" s="45"/>
      <c r="F780" s="46"/>
      <c r="G780" s="46"/>
      <c r="H780" s="47"/>
      <c r="I780" s="46"/>
      <c r="J780" s="45"/>
      <c r="K780" s="45"/>
    </row>
    <row r="781" spans="4:11">
      <c r="D781" s="45"/>
      <c r="E781" s="45"/>
      <c r="F781" s="46"/>
      <c r="G781" s="46"/>
      <c r="H781" s="47"/>
      <c r="I781" s="46"/>
      <c r="J781" s="45"/>
      <c r="K781" s="45"/>
    </row>
    <row r="782" spans="4:11">
      <c r="D782" s="45"/>
      <c r="E782" s="45"/>
      <c r="F782" s="46"/>
      <c r="G782" s="46"/>
      <c r="H782" s="47"/>
      <c r="I782" s="46"/>
      <c r="J782" s="45"/>
      <c r="K782" s="45"/>
    </row>
    <row r="783" spans="4:11">
      <c r="D783" s="45"/>
      <c r="E783" s="45"/>
      <c r="F783" s="46"/>
      <c r="G783" s="46"/>
      <c r="H783" s="47"/>
      <c r="I783" s="46"/>
      <c r="J783" s="45"/>
      <c r="K783" s="45"/>
    </row>
    <row r="784" spans="4:11">
      <c r="D784" s="45"/>
      <c r="E784" s="45"/>
      <c r="F784" s="46"/>
      <c r="G784" s="46"/>
      <c r="H784" s="47"/>
      <c r="I784" s="46"/>
      <c r="J784" s="45"/>
      <c r="K784" s="45"/>
    </row>
    <row r="785" spans="4:11">
      <c r="D785" s="45"/>
      <c r="E785" s="45"/>
      <c r="F785" s="46"/>
      <c r="G785" s="46"/>
      <c r="H785" s="47"/>
      <c r="I785" s="46"/>
      <c r="J785" s="45"/>
      <c r="K785" s="45"/>
    </row>
    <row r="786" spans="4:11">
      <c r="D786" s="45"/>
      <c r="E786" s="45"/>
      <c r="F786" s="46"/>
      <c r="G786" s="46"/>
      <c r="H786" s="47"/>
      <c r="I786" s="46"/>
      <c r="J786" s="45"/>
      <c r="K786" s="45"/>
    </row>
    <row r="787" spans="4:11">
      <c r="D787" s="45"/>
      <c r="E787" s="45"/>
      <c r="F787" s="46"/>
      <c r="G787" s="46"/>
      <c r="H787" s="47"/>
      <c r="I787" s="46"/>
      <c r="J787" s="45"/>
      <c r="K787" s="45"/>
    </row>
    <row r="788" spans="4:11">
      <c r="D788" s="45"/>
      <c r="E788" s="45"/>
      <c r="F788" s="46"/>
      <c r="G788" s="46"/>
      <c r="H788" s="47"/>
      <c r="I788" s="46"/>
      <c r="J788" s="45"/>
      <c r="K788" s="45"/>
    </row>
    <row r="789" spans="4:11">
      <c r="D789" s="45"/>
      <c r="E789" s="45"/>
      <c r="F789" s="46"/>
      <c r="G789" s="46"/>
      <c r="H789" s="47"/>
      <c r="I789" s="46"/>
      <c r="J789" s="45"/>
      <c r="K789" s="45"/>
    </row>
    <row r="790" spans="4:11">
      <c r="D790" s="45"/>
      <c r="E790" s="45"/>
      <c r="F790" s="46"/>
      <c r="G790" s="46"/>
      <c r="H790" s="47"/>
      <c r="I790" s="46"/>
      <c r="J790" s="45"/>
      <c r="K790" s="45"/>
    </row>
    <row r="791" spans="4:11">
      <c r="D791" s="45"/>
      <c r="E791" s="45"/>
      <c r="F791" s="46"/>
      <c r="G791" s="46"/>
      <c r="H791" s="47"/>
      <c r="I791" s="46"/>
      <c r="J791" s="45"/>
      <c r="K791" s="45"/>
    </row>
    <row r="792" spans="4:11">
      <c r="D792" s="45"/>
      <c r="E792" s="45"/>
      <c r="F792" s="46"/>
      <c r="G792" s="46"/>
      <c r="H792" s="47"/>
      <c r="I792" s="46"/>
      <c r="J792" s="45"/>
      <c r="K792" s="45"/>
    </row>
    <row r="793" spans="4:11">
      <c r="D793" s="45"/>
      <c r="E793" s="45"/>
      <c r="F793" s="46"/>
      <c r="G793" s="46"/>
      <c r="H793" s="47"/>
      <c r="I793" s="46"/>
      <c r="J793" s="45"/>
      <c r="K793" s="45"/>
    </row>
    <row r="794" spans="4:11">
      <c r="D794" s="45"/>
      <c r="E794" s="45"/>
      <c r="F794" s="46"/>
      <c r="G794" s="46"/>
      <c r="H794" s="47"/>
      <c r="I794" s="46"/>
      <c r="J794" s="45"/>
      <c r="K794" s="45"/>
    </row>
    <row r="795" spans="4:11">
      <c r="D795" s="45"/>
      <c r="E795" s="45"/>
      <c r="F795" s="46"/>
      <c r="G795" s="46"/>
      <c r="H795" s="47"/>
      <c r="I795" s="46"/>
      <c r="J795" s="45"/>
      <c r="K795" s="45"/>
    </row>
    <row r="796" spans="4:11">
      <c r="D796" s="45"/>
      <c r="E796" s="45"/>
      <c r="F796" s="46"/>
      <c r="G796" s="46"/>
      <c r="H796" s="47"/>
      <c r="I796" s="46"/>
      <c r="J796" s="45"/>
      <c r="K796" s="45"/>
    </row>
    <row r="797" spans="4:11">
      <c r="D797" s="45"/>
      <c r="E797" s="45"/>
      <c r="F797" s="46"/>
      <c r="G797" s="46"/>
      <c r="H797" s="47"/>
      <c r="I797" s="46"/>
      <c r="J797" s="45"/>
      <c r="K797" s="45"/>
    </row>
    <row r="798" spans="4:11">
      <c r="D798" s="45"/>
      <c r="E798" s="45"/>
      <c r="F798" s="46"/>
      <c r="G798" s="46"/>
      <c r="H798" s="47"/>
      <c r="I798" s="46"/>
      <c r="J798" s="45"/>
      <c r="K798" s="45"/>
    </row>
    <row r="799" spans="4:11">
      <c r="D799" s="45"/>
      <c r="E799" s="45"/>
      <c r="F799" s="46"/>
      <c r="G799" s="46"/>
      <c r="H799" s="47"/>
      <c r="I799" s="46"/>
      <c r="J799" s="45"/>
      <c r="K799" s="45"/>
    </row>
    <row r="800" spans="4:11">
      <c r="D800" s="45"/>
      <c r="E800" s="45"/>
      <c r="F800" s="46"/>
      <c r="G800" s="46"/>
      <c r="H800" s="47"/>
      <c r="I800" s="46"/>
      <c r="J800" s="45"/>
      <c r="K800" s="45"/>
    </row>
    <row r="801" spans="4:11">
      <c r="D801" s="45"/>
      <c r="E801" s="45"/>
      <c r="F801" s="46"/>
      <c r="G801" s="46"/>
      <c r="H801" s="47"/>
      <c r="I801" s="46"/>
      <c r="J801" s="45"/>
      <c r="K801" s="45"/>
    </row>
    <row r="802" spans="4:11">
      <c r="D802" s="45"/>
      <c r="E802" s="45"/>
      <c r="F802" s="46"/>
      <c r="G802" s="46"/>
      <c r="H802" s="47"/>
      <c r="I802" s="46"/>
      <c r="J802" s="45"/>
      <c r="K802" s="45"/>
    </row>
    <row r="803" spans="4:11">
      <c r="D803" s="45"/>
      <c r="E803" s="45"/>
      <c r="F803" s="46"/>
      <c r="G803" s="46"/>
      <c r="H803" s="47"/>
      <c r="I803" s="46"/>
      <c r="J803" s="45"/>
      <c r="K803" s="45"/>
    </row>
    <row r="804" spans="4:11">
      <c r="D804" s="45"/>
      <c r="E804" s="45"/>
      <c r="F804" s="46"/>
      <c r="G804" s="46"/>
      <c r="H804" s="47"/>
      <c r="I804" s="46"/>
      <c r="J804" s="45"/>
      <c r="K804" s="45"/>
    </row>
    <row r="805" spans="4:11">
      <c r="D805" s="45"/>
      <c r="E805" s="45"/>
      <c r="F805" s="46"/>
      <c r="G805" s="46"/>
      <c r="H805" s="47"/>
      <c r="I805" s="46"/>
      <c r="J805" s="45"/>
      <c r="K805" s="45"/>
    </row>
    <row r="806" spans="4:11">
      <c r="D806" s="45"/>
      <c r="E806" s="45"/>
      <c r="F806" s="46"/>
      <c r="G806" s="46"/>
      <c r="H806" s="47"/>
      <c r="I806" s="46"/>
      <c r="J806" s="45"/>
      <c r="K806" s="45"/>
    </row>
    <row r="807" spans="4:11">
      <c r="D807" s="45"/>
      <c r="E807" s="45"/>
      <c r="F807" s="46"/>
      <c r="G807" s="46"/>
      <c r="H807" s="47"/>
      <c r="I807" s="46"/>
      <c r="J807" s="45"/>
      <c r="K807" s="45"/>
    </row>
    <row r="808" spans="4:11">
      <c r="D808" s="45"/>
      <c r="E808" s="45"/>
      <c r="F808" s="46"/>
      <c r="G808" s="46"/>
      <c r="H808" s="47"/>
      <c r="I808" s="46"/>
      <c r="J808" s="45"/>
      <c r="K808" s="45"/>
    </row>
    <row r="809" spans="4:11">
      <c r="D809" s="45"/>
      <c r="E809" s="45"/>
      <c r="F809" s="46"/>
      <c r="G809" s="46"/>
      <c r="H809" s="47"/>
      <c r="I809" s="46"/>
      <c r="J809" s="45"/>
      <c r="K809" s="45"/>
    </row>
    <row r="810" spans="4:11">
      <c r="D810" s="45"/>
      <c r="E810" s="45"/>
      <c r="F810" s="46"/>
      <c r="G810" s="46"/>
      <c r="H810" s="47"/>
      <c r="I810" s="46"/>
      <c r="J810" s="45"/>
      <c r="K810" s="45"/>
    </row>
    <row r="811" spans="4:11">
      <c r="D811" s="45"/>
      <c r="E811" s="45"/>
      <c r="F811" s="46"/>
      <c r="G811" s="46"/>
      <c r="H811" s="47"/>
      <c r="I811" s="46"/>
      <c r="J811" s="45"/>
      <c r="K811" s="45"/>
    </row>
    <row r="812" spans="4:11">
      <c r="D812" s="45"/>
      <c r="E812" s="45"/>
      <c r="F812" s="46"/>
      <c r="G812" s="46"/>
      <c r="H812" s="47"/>
      <c r="I812" s="46"/>
      <c r="J812" s="45"/>
      <c r="K812" s="45"/>
    </row>
    <row r="813" spans="4:11">
      <c r="D813" s="45"/>
      <c r="E813" s="45"/>
      <c r="F813" s="46"/>
      <c r="G813" s="46"/>
      <c r="H813" s="47"/>
      <c r="I813" s="46"/>
      <c r="J813" s="45"/>
      <c r="K813" s="45"/>
    </row>
    <row r="814" spans="4:11">
      <c r="D814" s="45"/>
      <c r="E814" s="45"/>
      <c r="F814" s="46"/>
      <c r="G814" s="46"/>
      <c r="H814" s="47"/>
      <c r="I814" s="46"/>
      <c r="J814" s="45"/>
      <c r="K814" s="45"/>
    </row>
    <row r="815" spans="4:11">
      <c r="D815" s="45"/>
      <c r="E815" s="45"/>
      <c r="F815" s="46"/>
      <c r="G815" s="46"/>
      <c r="H815" s="47"/>
      <c r="I815" s="46"/>
      <c r="J815" s="45"/>
      <c r="K815" s="45"/>
    </row>
    <row r="816" spans="4:11">
      <c r="D816" s="45"/>
      <c r="E816" s="45"/>
      <c r="F816" s="46"/>
      <c r="G816" s="46"/>
      <c r="H816" s="47"/>
      <c r="I816" s="46"/>
      <c r="J816" s="45"/>
      <c r="K816" s="45"/>
    </row>
    <row r="817" spans="4:11">
      <c r="D817" s="45"/>
      <c r="E817" s="45"/>
      <c r="F817" s="46"/>
      <c r="G817" s="46"/>
      <c r="H817" s="47"/>
      <c r="I817" s="46"/>
      <c r="J817" s="45"/>
      <c r="K817" s="45"/>
    </row>
    <row r="818" spans="4:11">
      <c r="D818" s="45"/>
      <c r="E818" s="45"/>
      <c r="F818" s="46"/>
      <c r="G818" s="46"/>
      <c r="H818" s="47"/>
      <c r="I818" s="46"/>
      <c r="J818" s="45"/>
      <c r="K818" s="45"/>
    </row>
    <row r="819" spans="4:11">
      <c r="D819" s="45"/>
      <c r="E819" s="45"/>
      <c r="F819" s="46"/>
      <c r="G819" s="46"/>
      <c r="H819" s="47"/>
      <c r="I819" s="46"/>
      <c r="J819" s="45"/>
      <c r="K819" s="45"/>
    </row>
    <row r="820" spans="4:11">
      <c r="D820" s="45"/>
      <c r="E820" s="45"/>
      <c r="F820" s="46"/>
      <c r="G820" s="46"/>
      <c r="H820" s="47"/>
      <c r="I820" s="46"/>
      <c r="J820" s="45"/>
      <c r="K820" s="45"/>
    </row>
    <row r="821" spans="4:11">
      <c r="D821" s="45"/>
      <c r="E821" s="45"/>
      <c r="F821" s="46"/>
      <c r="G821" s="46"/>
      <c r="H821" s="47"/>
      <c r="I821" s="46"/>
      <c r="J821" s="45"/>
      <c r="K821" s="45"/>
    </row>
    <row r="822" spans="4:11">
      <c r="D822" s="45"/>
      <c r="E822" s="45"/>
      <c r="F822" s="46"/>
      <c r="G822" s="46"/>
      <c r="H822" s="47"/>
      <c r="I822" s="46"/>
      <c r="J822" s="45"/>
      <c r="K822" s="45"/>
    </row>
    <row r="823" spans="4:11">
      <c r="D823" s="45"/>
      <c r="E823" s="45"/>
      <c r="F823" s="46"/>
      <c r="G823" s="46"/>
      <c r="H823" s="47"/>
      <c r="I823" s="46"/>
      <c r="J823" s="45"/>
      <c r="K823" s="45"/>
    </row>
    <row r="824" spans="4:11">
      <c r="D824" s="45"/>
      <c r="E824" s="45"/>
      <c r="F824" s="46"/>
      <c r="G824" s="46"/>
      <c r="H824" s="47"/>
      <c r="I824" s="46"/>
      <c r="J824" s="45"/>
      <c r="K824" s="45"/>
    </row>
    <row r="825" spans="4:11">
      <c r="D825" s="45"/>
      <c r="E825" s="45"/>
      <c r="F825" s="46"/>
      <c r="G825" s="46"/>
      <c r="H825" s="47"/>
      <c r="I825" s="46"/>
      <c r="J825" s="45"/>
      <c r="K825" s="45"/>
    </row>
    <row r="826" spans="4:11">
      <c r="D826" s="45"/>
      <c r="E826" s="45"/>
      <c r="F826" s="46"/>
      <c r="G826" s="46"/>
      <c r="H826" s="47"/>
      <c r="I826" s="46"/>
      <c r="J826" s="45"/>
      <c r="K826" s="45"/>
    </row>
    <row r="827" spans="4:11">
      <c r="D827" s="45"/>
      <c r="E827" s="45"/>
      <c r="F827" s="46"/>
      <c r="G827" s="46"/>
      <c r="H827" s="47"/>
      <c r="I827" s="46"/>
      <c r="J827" s="45"/>
      <c r="K827" s="45"/>
    </row>
    <row r="828" spans="4:11">
      <c r="D828" s="45"/>
      <c r="E828" s="45"/>
      <c r="F828" s="46"/>
      <c r="G828" s="46"/>
      <c r="H828" s="47"/>
      <c r="I828" s="46"/>
      <c r="J828" s="45"/>
      <c r="K828" s="45"/>
    </row>
    <row r="829" spans="4:11">
      <c r="D829" s="45"/>
      <c r="E829" s="45"/>
      <c r="F829" s="46"/>
      <c r="G829" s="46"/>
      <c r="H829" s="47"/>
      <c r="I829" s="46"/>
      <c r="J829" s="45"/>
      <c r="K829" s="45"/>
    </row>
    <row r="830" spans="4:11">
      <c r="D830" s="45"/>
      <c r="E830" s="45"/>
      <c r="F830" s="46"/>
      <c r="G830" s="46"/>
      <c r="H830" s="47"/>
      <c r="I830" s="46"/>
      <c r="J830" s="45"/>
      <c r="K830" s="45"/>
    </row>
    <row r="831" spans="4:11">
      <c r="D831" s="45"/>
      <c r="E831" s="45"/>
      <c r="F831" s="46"/>
      <c r="G831" s="46"/>
      <c r="H831" s="47"/>
      <c r="I831" s="46"/>
      <c r="J831" s="45"/>
      <c r="K831" s="45"/>
    </row>
    <row r="832" spans="4:11">
      <c r="D832" s="45"/>
      <c r="E832" s="45"/>
      <c r="F832" s="46"/>
      <c r="G832" s="46"/>
      <c r="H832" s="47"/>
      <c r="I832" s="46"/>
      <c r="J832" s="45"/>
      <c r="K832" s="45"/>
    </row>
    <row r="833" spans="4:11">
      <c r="D833" s="45"/>
      <c r="E833" s="45"/>
      <c r="F833" s="46"/>
      <c r="G833" s="46"/>
      <c r="H833" s="47"/>
      <c r="I833" s="46"/>
      <c r="J833" s="45"/>
      <c r="K833" s="45"/>
    </row>
    <row r="834" spans="4:11">
      <c r="D834" s="45"/>
      <c r="E834" s="45"/>
      <c r="F834" s="46"/>
      <c r="G834" s="46"/>
      <c r="H834" s="47"/>
      <c r="I834" s="46"/>
      <c r="J834" s="45"/>
      <c r="K834" s="45"/>
    </row>
    <row r="835" spans="4:11">
      <c r="D835" s="45"/>
      <c r="E835" s="45"/>
      <c r="F835" s="46"/>
      <c r="G835" s="46"/>
      <c r="H835" s="47"/>
      <c r="I835" s="46"/>
      <c r="J835" s="45"/>
      <c r="K835" s="45"/>
    </row>
    <row r="836" spans="4:11">
      <c r="D836" s="45"/>
      <c r="E836" s="45"/>
      <c r="F836" s="46"/>
      <c r="G836" s="46"/>
      <c r="H836" s="47"/>
      <c r="I836" s="46"/>
      <c r="J836" s="45"/>
      <c r="K836" s="45"/>
    </row>
    <row r="837" spans="4:11">
      <c r="D837" s="45"/>
      <c r="E837" s="45"/>
      <c r="F837" s="46"/>
      <c r="G837" s="46"/>
      <c r="H837" s="47"/>
      <c r="I837" s="46"/>
      <c r="J837" s="45"/>
      <c r="K837" s="45"/>
    </row>
    <row r="838" spans="4:11">
      <c r="D838" s="45"/>
      <c r="E838" s="45"/>
      <c r="F838" s="46"/>
      <c r="G838" s="46"/>
      <c r="H838" s="47"/>
      <c r="I838" s="46"/>
      <c r="J838" s="45"/>
      <c r="K838" s="45"/>
    </row>
    <row r="839" spans="4:11">
      <c r="D839" s="45"/>
      <c r="E839" s="45"/>
      <c r="F839" s="46"/>
      <c r="G839" s="46"/>
      <c r="H839" s="47"/>
      <c r="I839" s="46"/>
      <c r="J839" s="45"/>
      <c r="K839" s="45"/>
    </row>
    <row r="840" spans="4:11">
      <c r="D840" s="45"/>
      <c r="E840" s="45"/>
      <c r="F840" s="46"/>
      <c r="G840" s="46"/>
      <c r="H840" s="47"/>
      <c r="I840" s="46"/>
      <c r="J840" s="45"/>
      <c r="K840" s="45"/>
    </row>
    <row r="841" spans="4:11">
      <c r="D841" s="45"/>
      <c r="E841" s="45"/>
      <c r="F841" s="46"/>
      <c r="G841" s="46"/>
      <c r="H841" s="47"/>
      <c r="I841" s="46"/>
      <c r="J841" s="45"/>
      <c r="K841" s="45"/>
    </row>
    <row r="842" spans="4:11">
      <c r="D842" s="45"/>
      <c r="E842" s="45"/>
      <c r="F842" s="46"/>
      <c r="G842" s="46"/>
      <c r="H842" s="47"/>
      <c r="I842" s="46"/>
      <c r="J842" s="45"/>
      <c r="K842" s="45"/>
    </row>
    <row r="843" spans="4:11">
      <c r="D843" s="45"/>
      <c r="E843" s="45"/>
      <c r="F843" s="46"/>
      <c r="G843" s="46"/>
      <c r="H843" s="47"/>
      <c r="I843" s="46"/>
      <c r="J843" s="45"/>
      <c r="K843" s="45"/>
    </row>
    <row r="844" spans="4:11">
      <c r="D844" s="45"/>
      <c r="E844" s="45"/>
      <c r="F844" s="46"/>
      <c r="G844" s="46"/>
      <c r="H844" s="47"/>
      <c r="I844" s="46"/>
      <c r="J844" s="45"/>
      <c r="K844" s="45"/>
    </row>
    <row r="845" spans="4:11">
      <c r="D845" s="45"/>
      <c r="E845" s="45"/>
      <c r="F845" s="46"/>
      <c r="G845" s="46"/>
      <c r="H845" s="47"/>
      <c r="I845" s="46"/>
      <c r="J845" s="45"/>
      <c r="K845" s="45"/>
    </row>
    <row r="846" spans="4:11">
      <c r="D846" s="45"/>
      <c r="E846" s="45"/>
      <c r="F846" s="46"/>
      <c r="G846" s="46"/>
      <c r="H846" s="47"/>
      <c r="I846" s="46"/>
      <c r="J846" s="45"/>
      <c r="K846" s="45"/>
    </row>
    <row r="847" spans="4:11">
      <c r="D847" s="45"/>
      <c r="E847" s="45"/>
      <c r="F847" s="46"/>
      <c r="G847" s="46"/>
      <c r="H847" s="47"/>
      <c r="I847" s="46"/>
      <c r="J847" s="45"/>
      <c r="K847" s="45"/>
    </row>
    <row r="848" spans="4:11">
      <c r="D848" s="45"/>
      <c r="E848" s="45"/>
      <c r="F848" s="46"/>
      <c r="G848" s="46"/>
      <c r="H848" s="47"/>
      <c r="I848" s="46"/>
      <c r="J848" s="45"/>
      <c r="K848" s="45"/>
    </row>
    <row r="849" spans="4:11">
      <c r="D849" s="45"/>
      <c r="E849" s="45"/>
      <c r="F849" s="46"/>
      <c r="G849" s="46"/>
      <c r="H849" s="47"/>
      <c r="I849" s="46"/>
      <c r="J849" s="45"/>
      <c r="K849" s="45"/>
    </row>
    <row r="850" spans="4:11">
      <c r="D850" s="45"/>
      <c r="E850" s="45"/>
      <c r="F850" s="46"/>
      <c r="G850" s="46"/>
      <c r="H850" s="47"/>
      <c r="I850" s="46"/>
      <c r="J850" s="45"/>
      <c r="K850" s="45"/>
    </row>
    <row r="851" spans="4:11">
      <c r="D851" s="45"/>
      <c r="E851" s="45"/>
      <c r="F851" s="46"/>
      <c r="G851" s="46"/>
      <c r="H851" s="47"/>
      <c r="I851" s="46"/>
      <c r="J851" s="45"/>
      <c r="K851" s="45"/>
    </row>
    <row r="852" spans="4:11">
      <c r="D852" s="45"/>
      <c r="E852" s="45"/>
      <c r="F852" s="46"/>
      <c r="G852" s="46"/>
      <c r="H852" s="47"/>
      <c r="I852" s="46"/>
      <c r="J852" s="45"/>
      <c r="K852" s="45"/>
    </row>
    <row r="853" spans="4:11">
      <c r="D853" s="45"/>
      <c r="E853" s="45"/>
      <c r="F853" s="46"/>
      <c r="G853" s="46"/>
      <c r="H853" s="47"/>
      <c r="I853" s="46"/>
      <c r="J853" s="45"/>
      <c r="K853" s="45"/>
    </row>
    <row r="854" spans="4:11">
      <c r="D854" s="45"/>
      <c r="E854" s="45"/>
      <c r="F854" s="46"/>
      <c r="G854" s="46"/>
      <c r="H854" s="47"/>
      <c r="I854" s="46"/>
      <c r="J854" s="45"/>
      <c r="K854" s="45"/>
    </row>
    <row r="855" spans="4:11">
      <c r="D855" s="45"/>
      <c r="E855" s="45"/>
      <c r="F855" s="46"/>
      <c r="G855" s="46"/>
      <c r="H855" s="47"/>
      <c r="I855" s="46"/>
      <c r="J855" s="45"/>
      <c r="K855" s="45"/>
    </row>
    <row r="856" spans="4:11">
      <c r="D856" s="45"/>
      <c r="E856" s="45"/>
      <c r="F856" s="46"/>
      <c r="G856" s="46"/>
      <c r="H856" s="47"/>
      <c r="I856" s="46"/>
      <c r="J856" s="45"/>
      <c r="K856" s="45"/>
    </row>
    <row r="857" spans="4:11">
      <c r="D857" s="45"/>
      <c r="E857" s="45"/>
      <c r="F857" s="46"/>
      <c r="G857" s="46"/>
      <c r="H857" s="47"/>
      <c r="I857" s="46"/>
      <c r="J857" s="45"/>
      <c r="K857" s="45"/>
    </row>
    <row r="858" spans="4:11">
      <c r="D858" s="45"/>
      <c r="E858" s="45"/>
      <c r="F858" s="46"/>
      <c r="G858" s="46"/>
      <c r="H858" s="47"/>
      <c r="I858" s="46"/>
      <c r="J858" s="45"/>
      <c r="K858" s="45"/>
    </row>
    <row r="859" spans="4:11">
      <c r="D859" s="45"/>
      <c r="E859" s="45"/>
      <c r="F859" s="46"/>
      <c r="G859" s="46"/>
      <c r="H859" s="47"/>
      <c r="I859" s="46"/>
      <c r="J859" s="45"/>
      <c r="K859" s="45"/>
    </row>
    <row r="860" spans="4:11">
      <c r="D860" s="45"/>
      <c r="E860" s="45"/>
      <c r="F860" s="46"/>
      <c r="G860" s="46"/>
      <c r="H860" s="47"/>
      <c r="I860" s="46"/>
      <c r="J860" s="45"/>
      <c r="K860" s="45"/>
    </row>
    <row r="861" spans="4:11">
      <c r="D861" s="45"/>
      <c r="E861" s="45"/>
      <c r="F861" s="46"/>
      <c r="G861" s="46"/>
      <c r="H861" s="47"/>
      <c r="I861" s="46"/>
      <c r="J861" s="45"/>
      <c r="K861" s="45"/>
    </row>
    <row r="862" spans="4:11">
      <c r="D862" s="45"/>
      <c r="E862" s="45"/>
      <c r="F862" s="46"/>
      <c r="G862" s="46"/>
      <c r="H862" s="47"/>
      <c r="I862" s="46"/>
      <c r="J862" s="45"/>
      <c r="K862" s="45"/>
    </row>
    <row r="863" spans="4:11">
      <c r="D863" s="45"/>
      <c r="E863" s="45"/>
      <c r="F863" s="46"/>
      <c r="G863" s="46"/>
      <c r="H863" s="47"/>
      <c r="I863" s="46"/>
      <c r="J863" s="45"/>
      <c r="K863" s="45"/>
    </row>
    <row r="864" spans="4:11">
      <c r="D864" s="45"/>
      <c r="E864" s="45"/>
      <c r="F864" s="46"/>
      <c r="G864" s="46"/>
      <c r="H864" s="47"/>
      <c r="I864" s="46"/>
      <c r="J864" s="45"/>
      <c r="K864" s="45"/>
    </row>
    <row r="865" spans="4:11">
      <c r="D865" s="45"/>
      <c r="E865" s="45"/>
      <c r="F865" s="46"/>
      <c r="G865" s="46"/>
      <c r="H865" s="47"/>
      <c r="I865" s="46"/>
      <c r="J865" s="45"/>
      <c r="K865" s="45"/>
    </row>
    <row r="866" spans="4:11">
      <c r="D866" s="45"/>
      <c r="E866" s="45"/>
      <c r="F866" s="46"/>
      <c r="G866" s="46"/>
      <c r="H866" s="47"/>
      <c r="I866" s="46"/>
      <c r="J866" s="45"/>
      <c r="K866" s="45"/>
    </row>
    <row r="867" spans="4:11">
      <c r="D867" s="45"/>
      <c r="E867" s="45"/>
      <c r="F867" s="46"/>
      <c r="G867" s="46"/>
      <c r="H867" s="47"/>
      <c r="I867" s="46"/>
      <c r="J867" s="45"/>
      <c r="K867" s="45"/>
    </row>
    <row r="868" spans="4:11">
      <c r="D868" s="45"/>
      <c r="E868" s="45"/>
      <c r="F868" s="46"/>
      <c r="G868" s="46"/>
      <c r="H868" s="47"/>
      <c r="I868" s="46"/>
      <c r="J868" s="45"/>
      <c r="K868" s="45"/>
    </row>
    <row r="869" spans="4:11">
      <c r="D869" s="45"/>
      <c r="E869" s="45"/>
      <c r="F869" s="46"/>
      <c r="G869" s="46"/>
      <c r="H869" s="47"/>
      <c r="I869" s="46"/>
      <c r="J869" s="45"/>
      <c r="K869" s="45"/>
    </row>
    <row r="870" spans="4:11">
      <c r="D870" s="45"/>
      <c r="E870" s="45"/>
      <c r="F870" s="46"/>
      <c r="G870" s="46"/>
      <c r="H870" s="47"/>
      <c r="I870" s="46"/>
      <c r="J870" s="45"/>
      <c r="K870" s="45"/>
    </row>
    <row r="871" spans="4:11">
      <c r="D871" s="45"/>
      <c r="E871" s="45"/>
      <c r="F871" s="46"/>
      <c r="G871" s="46"/>
      <c r="H871" s="47"/>
      <c r="I871" s="46"/>
      <c r="J871" s="45"/>
      <c r="K871" s="45"/>
    </row>
    <row r="872" spans="4:11">
      <c r="D872" s="45"/>
      <c r="E872" s="45"/>
      <c r="F872" s="46"/>
      <c r="G872" s="46"/>
      <c r="H872" s="47"/>
      <c r="I872" s="46"/>
      <c r="J872" s="45"/>
      <c r="K872" s="45"/>
    </row>
    <row r="873" spans="4:11">
      <c r="D873" s="45"/>
      <c r="E873" s="45"/>
      <c r="F873" s="46"/>
      <c r="G873" s="46"/>
      <c r="H873" s="47"/>
      <c r="I873" s="46"/>
      <c r="J873" s="45"/>
      <c r="K873" s="45"/>
    </row>
    <row r="874" spans="4:11">
      <c r="D874" s="45"/>
      <c r="E874" s="45"/>
      <c r="F874" s="46"/>
      <c r="G874" s="46"/>
      <c r="H874" s="47"/>
      <c r="I874" s="46"/>
      <c r="J874" s="45"/>
      <c r="K874" s="45"/>
    </row>
    <row r="875" spans="4:11">
      <c r="D875" s="45"/>
      <c r="E875" s="45"/>
      <c r="F875" s="46"/>
      <c r="G875" s="46"/>
      <c r="H875" s="47"/>
      <c r="I875" s="46"/>
      <c r="J875" s="45"/>
      <c r="K875" s="45"/>
    </row>
    <row r="876" spans="4:11">
      <c r="D876" s="45"/>
      <c r="E876" s="45"/>
      <c r="F876" s="46"/>
      <c r="G876" s="46"/>
      <c r="H876" s="47"/>
      <c r="I876" s="46"/>
      <c r="J876" s="45"/>
      <c r="K876" s="45"/>
    </row>
    <row r="877" spans="4:11">
      <c r="D877" s="45"/>
      <c r="E877" s="45"/>
      <c r="F877" s="46"/>
      <c r="G877" s="46"/>
      <c r="H877" s="47"/>
      <c r="I877" s="46"/>
      <c r="J877" s="45"/>
      <c r="K877" s="45"/>
    </row>
    <row r="878" spans="4:11">
      <c r="D878" s="45"/>
      <c r="E878" s="45"/>
      <c r="F878" s="46"/>
      <c r="G878" s="46"/>
      <c r="H878" s="47"/>
      <c r="I878" s="46"/>
      <c r="J878" s="45"/>
      <c r="K878" s="45"/>
    </row>
    <row r="879" spans="4:11">
      <c r="D879" s="45"/>
      <c r="E879" s="45"/>
      <c r="F879" s="46"/>
      <c r="G879" s="46"/>
      <c r="H879" s="47"/>
      <c r="I879" s="46"/>
      <c r="J879" s="45"/>
      <c r="K879" s="45"/>
    </row>
    <row r="880" spans="4:11">
      <c r="D880" s="45"/>
      <c r="E880" s="45"/>
      <c r="F880" s="46"/>
      <c r="G880" s="46"/>
      <c r="H880" s="47"/>
      <c r="I880" s="46"/>
      <c r="J880" s="45"/>
      <c r="K880" s="45"/>
    </row>
    <row r="881" spans="4:11">
      <c r="D881" s="45"/>
      <c r="E881" s="45"/>
      <c r="F881" s="46"/>
      <c r="G881" s="46"/>
      <c r="H881" s="47"/>
      <c r="I881" s="46"/>
      <c r="J881" s="45"/>
      <c r="K881" s="45"/>
    </row>
    <row r="882" spans="4:11">
      <c r="D882" s="45"/>
      <c r="E882" s="45"/>
      <c r="F882" s="46"/>
      <c r="G882" s="46"/>
      <c r="H882" s="47"/>
      <c r="I882" s="46"/>
      <c r="J882" s="45"/>
      <c r="K882" s="45"/>
    </row>
    <row r="883" spans="4:11">
      <c r="D883" s="45"/>
      <c r="E883" s="45"/>
      <c r="F883" s="46"/>
      <c r="G883" s="46"/>
      <c r="H883" s="47"/>
      <c r="I883" s="46"/>
      <c r="J883" s="45"/>
      <c r="K883" s="45"/>
    </row>
    <row r="884" spans="4:11">
      <c r="D884" s="45"/>
      <c r="E884" s="45"/>
      <c r="F884" s="46"/>
      <c r="G884" s="46"/>
      <c r="H884" s="47"/>
      <c r="I884" s="46"/>
      <c r="J884" s="45"/>
      <c r="K884" s="45"/>
    </row>
    <row r="885" spans="4:11">
      <c r="D885" s="45"/>
      <c r="E885" s="45"/>
      <c r="F885" s="46"/>
      <c r="G885" s="46"/>
      <c r="H885" s="47"/>
      <c r="I885" s="46"/>
      <c r="J885" s="45"/>
      <c r="K885" s="45"/>
    </row>
    <row r="886" spans="4:11">
      <c r="D886" s="45"/>
      <c r="E886" s="45"/>
      <c r="F886" s="46"/>
      <c r="G886" s="46"/>
      <c r="H886" s="47"/>
      <c r="I886" s="46"/>
      <c r="J886" s="45"/>
      <c r="K886" s="45"/>
    </row>
    <row r="887" spans="4:11">
      <c r="D887" s="45"/>
      <c r="E887" s="45"/>
      <c r="F887" s="46"/>
      <c r="G887" s="46"/>
      <c r="H887" s="47"/>
      <c r="I887" s="46"/>
      <c r="J887" s="45"/>
      <c r="K887" s="45"/>
    </row>
    <row r="888" spans="4:11">
      <c r="D888" s="45"/>
      <c r="E888" s="45"/>
      <c r="F888" s="46"/>
      <c r="G888" s="46"/>
      <c r="H888" s="47"/>
      <c r="I888" s="46"/>
      <c r="J888" s="45"/>
      <c r="K888" s="45"/>
    </row>
    <row r="889" spans="4:11">
      <c r="D889" s="45"/>
      <c r="E889" s="45"/>
      <c r="F889" s="46"/>
      <c r="G889" s="46"/>
      <c r="H889" s="47"/>
      <c r="I889" s="46"/>
      <c r="J889" s="45"/>
      <c r="K889" s="45"/>
    </row>
    <row r="890" spans="4:11">
      <c r="D890" s="45"/>
      <c r="E890" s="45"/>
      <c r="F890" s="46"/>
      <c r="G890" s="46"/>
      <c r="H890" s="47"/>
      <c r="I890" s="46"/>
      <c r="J890" s="45"/>
      <c r="K890" s="45"/>
    </row>
    <row r="891" spans="4:11">
      <c r="D891" s="45"/>
      <c r="E891" s="45"/>
      <c r="F891" s="46"/>
      <c r="G891" s="46"/>
      <c r="H891" s="47"/>
      <c r="I891" s="46"/>
      <c r="J891" s="45"/>
      <c r="K891" s="45"/>
    </row>
    <row r="892" spans="4:11">
      <c r="D892" s="45"/>
      <c r="E892" s="45"/>
      <c r="F892" s="46"/>
      <c r="G892" s="46"/>
      <c r="H892" s="47"/>
      <c r="I892" s="46"/>
      <c r="J892" s="45"/>
      <c r="K892" s="45"/>
    </row>
    <row r="893" spans="4:11">
      <c r="D893" s="45"/>
      <c r="E893" s="45"/>
      <c r="F893" s="46"/>
      <c r="G893" s="46"/>
      <c r="H893" s="47"/>
      <c r="I893" s="46"/>
      <c r="J893" s="45"/>
      <c r="K893" s="45"/>
    </row>
    <row r="894" spans="4:11">
      <c r="D894" s="45"/>
      <c r="E894" s="45"/>
      <c r="F894" s="46"/>
      <c r="G894" s="46"/>
      <c r="H894" s="47"/>
      <c r="I894" s="46"/>
      <c r="J894" s="45"/>
      <c r="K894" s="45"/>
    </row>
    <row r="895" spans="4:11">
      <c r="D895" s="45"/>
      <c r="E895" s="45"/>
      <c r="F895" s="46"/>
      <c r="G895" s="46"/>
      <c r="H895" s="47"/>
      <c r="I895" s="46"/>
      <c r="J895" s="45"/>
      <c r="K895" s="45"/>
    </row>
    <row r="896" spans="4:11">
      <c r="D896" s="45"/>
      <c r="E896" s="45"/>
      <c r="F896" s="46"/>
      <c r="G896" s="46"/>
      <c r="H896" s="47"/>
      <c r="I896" s="46"/>
      <c r="J896" s="45"/>
      <c r="K896" s="45"/>
    </row>
    <row r="897" spans="4:11">
      <c r="D897" s="45"/>
      <c r="E897" s="45"/>
      <c r="F897" s="46"/>
      <c r="G897" s="46"/>
      <c r="H897" s="47"/>
      <c r="I897" s="46"/>
      <c r="J897" s="45"/>
      <c r="K897" s="45"/>
    </row>
    <row r="898" spans="4:11">
      <c r="D898" s="45"/>
      <c r="E898" s="45"/>
      <c r="F898" s="46"/>
      <c r="G898" s="46"/>
      <c r="H898" s="47"/>
      <c r="I898" s="46"/>
      <c r="J898" s="45"/>
      <c r="K898" s="45"/>
    </row>
    <row r="899" spans="4:11">
      <c r="D899" s="45"/>
      <c r="E899" s="45"/>
      <c r="F899" s="46"/>
      <c r="G899" s="46"/>
      <c r="H899" s="47"/>
      <c r="I899" s="46"/>
      <c r="J899" s="45"/>
      <c r="K899" s="45"/>
    </row>
    <row r="900" spans="4:11">
      <c r="D900" s="45"/>
      <c r="E900" s="45"/>
      <c r="F900" s="46"/>
      <c r="G900" s="46"/>
      <c r="H900" s="47"/>
      <c r="I900" s="46"/>
      <c r="J900" s="45"/>
      <c r="K900" s="45"/>
    </row>
    <row r="901" spans="4:11">
      <c r="D901" s="45"/>
      <c r="E901" s="45"/>
      <c r="F901" s="46"/>
      <c r="G901" s="46"/>
      <c r="H901" s="47"/>
      <c r="I901" s="46"/>
      <c r="J901" s="45"/>
      <c r="K901" s="45"/>
    </row>
    <row r="902" spans="4:11">
      <c r="D902" s="45"/>
      <c r="E902" s="45"/>
      <c r="F902" s="46"/>
      <c r="G902" s="46"/>
      <c r="H902" s="47"/>
      <c r="I902" s="46"/>
      <c r="J902" s="45"/>
      <c r="K902" s="45"/>
    </row>
    <row r="903" spans="4:11">
      <c r="D903" s="45"/>
      <c r="E903" s="45"/>
      <c r="F903" s="46"/>
      <c r="G903" s="46"/>
      <c r="H903" s="47"/>
      <c r="I903" s="46"/>
      <c r="J903" s="45"/>
      <c r="K903" s="45"/>
    </row>
    <row r="904" spans="4:11">
      <c r="D904" s="45"/>
      <c r="E904" s="45"/>
      <c r="F904" s="46"/>
      <c r="G904" s="46"/>
      <c r="H904" s="47"/>
      <c r="I904" s="46"/>
      <c r="J904" s="45"/>
      <c r="K904" s="45"/>
    </row>
    <row r="905" spans="4:11">
      <c r="D905" s="45"/>
      <c r="E905" s="45"/>
      <c r="F905" s="46"/>
      <c r="G905" s="46"/>
      <c r="H905" s="47"/>
      <c r="I905" s="46"/>
      <c r="J905" s="45"/>
      <c r="K905" s="45"/>
    </row>
    <row r="906" spans="4:11">
      <c r="D906" s="45"/>
      <c r="E906" s="45"/>
      <c r="F906" s="46"/>
      <c r="G906" s="46"/>
      <c r="H906" s="47"/>
      <c r="I906" s="46"/>
      <c r="J906" s="45"/>
      <c r="K906" s="45"/>
    </row>
    <row r="907" spans="4:11">
      <c r="D907" s="45"/>
      <c r="E907" s="45"/>
      <c r="F907" s="46"/>
      <c r="G907" s="46"/>
      <c r="H907" s="47"/>
      <c r="I907" s="46"/>
      <c r="J907" s="45"/>
      <c r="K907" s="45"/>
    </row>
    <row r="908" spans="4:11">
      <c r="D908" s="45"/>
      <c r="E908" s="45"/>
      <c r="F908" s="46"/>
      <c r="G908" s="46"/>
      <c r="H908" s="47"/>
      <c r="I908" s="46"/>
      <c r="J908" s="45"/>
      <c r="K908" s="45"/>
    </row>
    <row r="909" spans="4:11">
      <c r="D909" s="45"/>
      <c r="E909" s="45"/>
      <c r="F909" s="46"/>
      <c r="G909" s="46"/>
      <c r="H909" s="47"/>
      <c r="I909" s="46"/>
      <c r="J909" s="45"/>
      <c r="K909" s="45"/>
    </row>
    <row r="910" spans="4:11">
      <c r="D910" s="45"/>
      <c r="E910" s="45"/>
      <c r="F910" s="46"/>
      <c r="G910" s="46"/>
      <c r="H910" s="47"/>
      <c r="I910" s="46"/>
      <c r="J910" s="45"/>
      <c r="K910" s="45"/>
    </row>
    <row r="911" spans="4:11">
      <c r="D911" s="45"/>
      <c r="E911" s="45"/>
      <c r="F911" s="46"/>
      <c r="G911" s="46"/>
      <c r="H911" s="47"/>
      <c r="I911" s="46"/>
      <c r="J911" s="45"/>
      <c r="K911" s="45"/>
    </row>
    <row r="912" spans="4:11">
      <c r="D912" s="45"/>
      <c r="E912" s="45"/>
      <c r="F912" s="46"/>
      <c r="G912" s="46"/>
      <c r="H912" s="47"/>
      <c r="I912" s="46"/>
      <c r="J912" s="45"/>
      <c r="K912" s="45"/>
    </row>
    <row r="913" spans="4:11">
      <c r="D913" s="45"/>
      <c r="E913" s="45"/>
      <c r="F913" s="46"/>
      <c r="G913" s="46"/>
      <c r="H913" s="47"/>
      <c r="I913" s="46"/>
      <c r="J913" s="45"/>
      <c r="K913" s="45"/>
    </row>
    <row r="914" spans="4:11">
      <c r="D914" s="45"/>
      <c r="E914" s="45"/>
      <c r="F914" s="46"/>
      <c r="G914" s="46"/>
      <c r="H914" s="47"/>
      <c r="I914" s="46"/>
      <c r="J914" s="45"/>
      <c r="K914" s="45"/>
    </row>
    <row r="915" spans="4:11">
      <c r="D915" s="45"/>
      <c r="E915" s="45"/>
      <c r="F915" s="46"/>
      <c r="G915" s="46"/>
      <c r="H915" s="47"/>
      <c r="I915" s="46"/>
      <c r="J915" s="45"/>
      <c r="K915" s="45"/>
    </row>
    <row r="916" spans="4:11">
      <c r="D916" s="45"/>
      <c r="E916" s="45"/>
      <c r="F916" s="46"/>
      <c r="G916" s="46"/>
      <c r="H916" s="47"/>
      <c r="I916" s="46"/>
      <c r="J916" s="45"/>
      <c r="K916" s="45"/>
    </row>
    <row r="917" spans="4:11">
      <c r="D917" s="45"/>
      <c r="E917" s="45"/>
      <c r="F917" s="46"/>
      <c r="G917" s="46"/>
      <c r="H917" s="47"/>
      <c r="I917" s="46"/>
      <c r="J917" s="45"/>
      <c r="K917" s="45"/>
    </row>
    <row r="918" spans="4:11">
      <c r="D918" s="45"/>
      <c r="E918" s="45"/>
      <c r="F918" s="46"/>
      <c r="G918" s="46"/>
      <c r="H918" s="47"/>
      <c r="I918" s="46"/>
      <c r="J918" s="45"/>
      <c r="K918" s="45"/>
    </row>
    <row r="919" spans="4:11">
      <c r="D919" s="45"/>
      <c r="E919" s="45"/>
      <c r="F919" s="46"/>
      <c r="G919" s="46"/>
      <c r="H919" s="47"/>
      <c r="I919" s="46"/>
      <c r="J919" s="45"/>
      <c r="K919" s="45"/>
    </row>
    <row r="920" spans="4:11">
      <c r="D920" s="45"/>
      <c r="E920" s="45"/>
      <c r="F920" s="46"/>
      <c r="G920" s="46"/>
      <c r="H920" s="47"/>
      <c r="I920" s="46"/>
      <c r="J920" s="45"/>
      <c r="K920" s="45"/>
    </row>
    <row r="921" spans="4:11">
      <c r="D921" s="45"/>
      <c r="E921" s="45"/>
      <c r="F921" s="46"/>
      <c r="G921" s="46"/>
      <c r="H921" s="47"/>
      <c r="I921" s="46"/>
      <c r="J921" s="45"/>
      <c r="K921" s="45"/>
    </row>
    <row r="922" spans="4:11">
      <c r="D922" s="45"/>
      <c r="E922" s="45"/>
      <c r="F922" s="46"/>
      <c r="G922" s="46"/>
      <c r="H922" s="47"/>
      <c r="I922" s="46"/>
      <c r="J922" s="45"/>
      <c r="K922" s="45"/>
    </row>
    <row r="923" spans="4:11">
      <c r="D923" s="45"/>
      <c r="E923" s="45"/>
      <c r="F923" s="46"/>
      <c r="G923" s="46"/>
      <c r="H923" s="47"/>
      <c r="I923" s="46"/>
      <c r="J923" s="45"/>
      <c r="K923" s="45"/>
    </row>
    <row r="924" spans="4:11">
      <c r="D924" s="45"/>
      <c r="E924" s="45"/>
      <c r="F924" s="46"/>
      <c r="G924" s="46"/>
      <c r="H924" s="47"/>
      <c r="I924" s="46"/>
      <c r="J924" s="45"/>
      <c r="K924" s="45"/>
    </row>
    <row r="925" spans="4:11">
      <c r="D925" s="45"/>
      <c r="E925" s="45"/>
      <c r="F925" s="46"/>
      <c r="G925" s="46"/>
      <c r="H925" s="47"/>
      <c r="I925" s="46"/>
      <c r="J925" s="45"/>
      <c r="K925" s="45"/>
    </row>
    <row r="926" spans="4:11">
      <c r="D926" s="45"/>
      <c r="E926" s="45"/>
      <c r="F926" s="46"/>
      <c r="G926" s="46"/>
      <c r="H926" s="47"/>
      <c r="I926" s="46"/>
      <c r="J926" s="45"/>
      <c r="K926" s="45"/>
    </row>
    <row r="927" spans="4:11">
      <c r="D927" s="45"/>
      <c r="E927" s="45"/>
      <c r="F927" s="46"/>
      <c r="G927" s="46"/>
      <c r="H927" s="47"/>
      <c r="I927" s="46"/>
      <c r="J927" s="45"/>
      <c r="K927" s="45"/>
    </row>
    <row r="928" spans="4:11">
      <c r="D928" s="45"/>
      <c r="E928" s="45"/>
      <c r="F928" s="46"/>
      <c r="G928" s="46"/>
      <c r="H928" s="47"/>
      <c r="I928" s="46"/>
      <c r="J928" s="45"/>
      <c r="K928" s="45"/>
    </row>
    <row r="929" spans="4:11">
      <c r="D929" s="45"/>
      <c r="E929" s="45"/>
      <c r="F929" s="46"/>
      <c r="G929" s="46"/>
      <c r="H929" s="47"/>
      <c r="I929" s="46"/>
      <c r="J929" s="45"/>
      <c r="K929" s="45"/>
    </row>
    <row r="930" spans="4:11">
      <c r="D930" s="45"/>
      <c r="E930" s="45"/>
      <c r="F930" s="46"/>
      <c r="G930" s="46"/>
      <c r="H930" s="47"/>
      <c r="I930" s="46"/>
      <c r="J930" s="45"/>
      <c r="K930" s="45"/>
    </row>
    <row r="931" spans="4:11">
      <c r="D931" s="45"/>
      <c r="E931" s="45"/>
      <c r="F931" s="46"/>
      <c r="G931" s="46"/>
      <c r="H931" s="47"/>
      <c r="I931" s="46"/>
      <c r="J931" s="45"/>
      <c r="K931" s="45"/>
    </row>
    <row r="932" spans="4:11">
      <c r="D932" s="45"/>
      <c r="E932" s="45"/>
      <c r="F932" s="46"/>
      <c r="G932" s="46"/>
      <c r="H932" s="47"/>
      <c r="I932" s="46"/>
      <c r="J932" s="45"/>
      <c r="K932" s="45"/>
    </row>
    <row r="933" spans="4:11">
      <c r="D933" s="45"/>
      <c r="E933" s="45"/>
      <c r="F933" s="46"/>
      <c r="G933" s="46"/>
      <c r="H933" s="47"/>
      <c r="I933" s="46"/>
      <c r="J933" s="45"/>
      <c r="K933" s="45"/>
    </row>
    <row r="934" spans="4:11">
      <c r="D934" s="45"/>
      <c r="E934" s="45"/>
      <c r="F934" s="46"/>
      <c r="G934" s="46"/>
      <c r="H934" s="47"/>
      <c r="I934" s="46"/>
      <c r="J934" s="45"/>
      <c r="K934" s="45"/>
    </row>
    <row r="935" spans="4:11">
      <c r="D935" s="45"/>
      <c r="E935" s="45"/>
      <c r="F935" s="46"/>
      <c r="G935" s="46"/>
      <c r="H935" s="47"/>
      <c r="I935" s="46"/>
      <c r="J935" s="45"/>
      <c r="K935" s="45"/>
    </row>
    <row r="936" spans="4:11">
      <c r="D936" s="45"/>
      <c r="E936" s="45"/>
      <c r="F936" s="46"/>
      <c r="G936" s="46"/>
      <c r="H936" s="47"/>
      <c r="I936" s="46"/>
      <c r="J936" s="45"/>
      <c r="K936" s="45"/>
    </row>
    <row r="937" spans="4:11">
      <c r="D937" s="45"/>
      <c r="E937" s="45"/>
      <c r="F937" s="46"/>
      <c r="G937" s="46"/>
      <c r="H937" s="47"/>
      <c r="I937" s="46"/>
      <c r="J937" s="45"/>
      <c r="K937" s="45"/>
    </row>
    <row r="938" spans="4:11">
      <c r="D938" s="45"/>
      <c r="E938" s="45"/>
      <c r="F938" s="46"/>
      <c r="G938" s="46"/>
      <c r="H938" s="47"/>
      <c r="I938" s="46"/>
      <c r="J938" s="45"/>
      <c r="K938" s="45"/>
    </row>
    <row r="939" spans="4:11">
      <c r="D939" s="45"/>
      <c r="E939" s="45"/>
      <c r="F939" s="46"/>
      <c r="G939" s="46"/>
      <c r="H939" s="47"/>
      <c r="I939" s="46"/>
      <c r="J939" s="45"/>
      <c r="K939" s="45"/>
    </row>
    <row r="940" spans="4:11">
      <c r="D940" s="45"/>
      <c r="E940" s="45"/>
      <c r="F940" s="46"/>
      <c r="G940" s="46"/>
      <c r="H940" s="47"/>
      <c r="I940" s="46"/>
      <c r="J940" s="45"/>
      <c r="K940" s="45"/>
    </row>
    <row r="941" spans="4:11">
      <c r="D941" s="45"/>
      <c r="E941" s="45"/>
      <c r="F941" s="46"/>
      <c r="G941" s="46"/>
      <c r="H941" s="47"/>
      <c r="I941" s="46"/>
      <c r="J941" s="45"/>
      <c r="K941" s="45"/>
    </row>
    <row r="942" spans="4:11">
      <c r="D942" s="45"/>
      <c r="E942" s="45"/>
      <c r="F942" s="46"/>
      <c r="G942" s="46"/>
      <c r="H942" s="47"/>
      <c r="I942" s="46"/>
      <c r="J942" s="45"/>
      <c r="K942" s="45"/>
    </row>
    <row r="943" spans="4:11">
      <c r="D943" s="45"/>
      <c r="E943" s="45"/>
      <c r="F943" s="46"/>
      <c r="G943" s="46"/>
      <c r="H943" s="47"/>
      <c r="I943" s="46"/>
      <c r="J943" s="45"/>
      <c r="K943" s="45"/>
    </row>
    <row r="944" spans="4:11">
      <c r="D944" s="45"/>
      <c r="E944" s="45"/>
      <c r="F944" s="46"/>
      <c r="G944" s="46"/>
      <c r="H944" s="47"/>
      <c r="I944" s="46"/>
      <c r="J944" s="45"/>
      <c r="K944" s="45"/>
    </row>
    <row r="945" spans="4:11">
      <c r="D945" s="45"/>
      <c r="E945" s="45"/>
      <c r="F945" s="46"/>
      <c r="G945" s="46"/>
      <c r="H945" s="47"/>
      <c r="I945" s="46"/>
      <c r="J945" s="45"/>
      <c r="K945" s="45"/>
    </row>
    <row r="946" spans="4:11">
      <c r="D946" s="45"/>
      <c r="E946" s="45"/>
      <c r="F946" s="46"/>
      <c r="G946" s="46"/>
      <c r="H946" s="47"/>
      <c r="I946" s="46"/>
      <c r="J946" s="45"/>
      <c r="K946" s="45"/>
    </row>
    <row r="947" spans="4:11">
      <c r="D947" s="29"/>
      <c r="E947" s="29"/>
      <c r="F947" s="20"/>
      <c r="I947" s="20"/>
      <c r="J947" s="29"/>
      <c r="K947" s="29"/>
    </row>
    <row r="948" spans="4:11">
      <c r="D948" s="29"/>
      <c r="E948" s="29"/>
      <c r="F948" s="20"/>
      <c r="I948" s="20"/>
      <c r="J948" s="29"/>
      <c r="K948" s="29"/>
    </row>
    <row r="949" spans="4:11">
      <c r="D949" s="29"/>
      <c r="E949" s="29"/>
      <c r="F949" s="20"/>
      <c r="I949" s="20"/>
      <c r="J949" s="29"/>
      <c r="K949" s="29"/>
    </row>
    <row r="950" spans="4:11">
      <c r="D950" s="29"/>
      <c r="E950" s="29"/>
      <c r="F950" s="20"/>
      <c r="I950" s="20"/>
      <c r="J950" s="29"/>
      <c r="K950" s="29"/>
    </row>
    <row r="951" spans="4:11">
      <c r="D951" s="29"/>
      <c r="E951" s="29"/>
      <c r="F951" s="20"/>
      <c r="I951" s="20"/>
      <c r="J951" s="29"/>
      <c r="K951" s="29"/>
    </row>
    <row r="952" spans="4:11">
      <c r="D952" s="29"/>
      <c r="E952" s="29"/>
      <c r="F952" s="20"/>
      <c r="I952" s="20"/>
      <c r="J952" s="29"/>
      <c r="K952" s="29"/>
    </row>
    <row r="953" spans="4:11">
      <c r="D953" s="29"/>
      <c r="E953" s="29"/>
      <c r="F953" s="20"/>
      <c r="I953" s="20"/>
      <c r="J953" s="29"/>
      <c r="K953" s="29"/>
    </row>
    <row r="954" spans="4:11">
      <c r="D954" s="29"/>
      <c r="E954" s="29"/>
      <c r="F954" s="20"/>
      <c r="I954" s="20"/>
      <c r="J954" s="29"/>
      <c r="K954" s="29"/>
    </row>
    <row r="955" spans="4:11">
      <c r="D955" s="29"/>
      <c r="E955" s="29"/>
      <c r="F955" s="20"/>
      <c r="I955" s="20"/>
      <c r="J955" s="29"/>
      <c r="K955" s="29"/>
    </row>
    <row r="956" spans="4:11">
      <c r="D956" s="29"/>
      <c r="E956" s="29"/>
      <c r="F956" s="20"/>
      <c r="I956" s="20"/>
      <c r="J956" s="29"/>
      <c r="K956" s="29"/>
    </row>
    <row r="957" spans="4:11">
      <c r="D957" s="29"/>
      <c r="E957" s="29"/>
      <c r="F957" s="20"/>
      <c r="I957" s="20"/>
      <c r="J957" s="29"/>
      <c r="K957" s="29"/>
    </row>
    <row r="958" spans="4:11">
      <c r="D958" s="29"/>
      <c r="E958" s="29"/>
      <c r="F958" s="20"/>
      <c r="I958" s="20"/>
      <c r="J958" s="29"/>
      <c r="K958" s="29"/>
    </row>
    <row r="959" spans="4:11">
      <c r="D959" s="29"/>
      <c r="E959" s="29"/>
      <c r="F959" s="20"/>
      <c r="I959" s="20"/>
      <c r="J959" s="29"/>
      <c r="K959" s="29"/>
    </row>
    <row r="960" spans="4:11">
      <c r="D960" s="29"/>
      <c r="E960" s="29"/>
      <c r="F960" s="20"/>
      <c r="I960" s="20"/>
      <c r="J960" s="29"/>
      <c r="K960" s="29"/>
    </row>
    <row r="961" spans="4:11">
      <c r="D961" s="29"/>
      <c r="E961" s="29"/>
      <c r="F961" s="20"/>
      <c r="I961" s="20"/>
      <c r="J961" s="29"/>
      <c r="K961" s="29"/>
    </row>
    <row r="962" spans="4:11">
      <c r="D962" s="29"/>
      <c r="E962" s="29"/>
      <c r="F962" s="20"/>
      <c r="I962" s="20"/>
      <c r="J962" s="29"/>
      <c r="K962" s="29"/>
    </row>
    <row r="963" spans="4:11">
      <c r="D963" s="29"/>
      <c r="E963" s="29"/>
      <c r="F963" s="20"/>
      <c r="I963" s="20"/>
      <c r="J963" s="29"/>
      <c r="K963" s="29"/>
    </row>
    <row r="964" spans="4:11">
      <c r="D964" s="29"/>
      <c r="E964" s="29"/>
      <c r="F964" s="20"/>
      <c r="I964" s="20"/>
      <c r="J964" s="29"/>
      <c r="K964" s="29"/>
    </row>
    <row r="965" spans="4:11">
      <c r="D965" s="29"/>
      <c r="E965" s="29"/>
      <c r="F965" s="20"/>
      <c r="I965" s="20"/>
      <c r="J965" s="29"/>
      <c r="K965" s="29"/>
    </row>
    <row r="966" spans="4:11">
      <c r="D966" s="29"/>
      <c r="E966" s="29"/>
      <c r="F966" s="20"/>
      <c r="I966" s="20"/>
      <c r="J966" s="29"/>
      <c r="K966" s="29"/>
    </row>
    <row r="967" spans="4:11">
      <c r="D967" s="29"/>
      <c r="E967" s="29"/>
      <c r="F967" s="20"/>
      <c r="I967" s="20"/>
      <c r="J967" s="29"/>
      <c r="K967" s="29"/>
    </row>
    <row r="968" spans="4:11">
      <c r="D968" s="29"/>
      <c r="E968" s="29"/>
      <c r="F968" s="20"/>
      <c r="I968" s="20"/>
      <c r="J968" s="29"/>
      <c r="K968" s="29"/>
    </row>
    <row r="969" spans="4:11">
      <c r="D969" s="29"/>
      <c r="E969" s="29"/>
      <c r="F969" s="20"/>
      <c r="I969" s="20"/>
      <c r="J969" s="29"/>
      <c r="K969" s="29"/>
    </row>
    <row r="970" spans="4:11">
      <c r="D970" s="29"/>
      <c r="E970" s="29"/>
      <c r="F970" s="20"/>
      <c r="I970" s="20"/>
      <c r="J970" s="29"/>
      <c r="K970" s="29"/>
    </row>
    <row r="971" spans="4:11">
      <c r="D971" s="29"/>
      <c r="E971" s="29"/>
      <c r="F971" s="20"/>
      <c r="I971" s="20"/>
      <c r="J971" s="29"/>
      <c r="K971" s="29"/>
    </row>
    <row r="972" spans="4:11">
      <c r="D972" s="29"/>
      <c r="E972" s="29"/>
      <c r="F972" s="20"/>
      <c r="I972" s="20"/>
      <c r="J972" s="29"/>
      <c r="K972" s="29"/>
    </row>
    <row r="973" spans="4:11">
      <c r="D973" s="29"/>
      <c r="E973" s="29"/>
      <c r="F973" s="20"/>
      <c r="I973" s="20"/>
      <c r="J973" s="29"/>
      <c r="K973" s="29"/>
    </row>
    <row r="974" spans="4:11">
      <c r="D974" s="29"/>
      <c r="E974" s="29"/>
      <c r="F974" s="20"/>
      <c r="I974" s="20"/>
      <c r="J974" s="29"/>
      <c r="K974" s="29"/>
    </row>
    <row r="975" spans="4:11">
      <c r="D975" s="29"/>
      <c r="E975" s="29"/>
      <c r="F975" s="20"/>
      <c r="I975" s="20"/>
      <c r="J975" s="29"/>
      <c r="K975" s="29"/>
    </row>
    <row r="976" spans="4:11">
      <c r="D976" s="29"/>
      <c r="E976" s="29"/>
      <c r="F976" s="20"/>
      <c r="I976" s="20"/>
      <c r="J976" s="29"/>
      <c r="K976" s="29"/>
    </row>
    <row r="977" spans="4:11">
      <c r="D977" s="29"/>
      <c r="E977" s="29"/>
      <c r="F977" s="20"/>
      <c r="I977" s="20"/>
      <c r="J977" s="29"/>
      <c r="K977" s="29"/>
    </row>
    <row r="978" spans="4:11">
      <c r="D978" s="29"/>
      <c r="E978" s="29"/>
      <c r="F978" s="20"/>
      <c r="I978" s="20"/>
      <c r="J978" s="29"/>
      <c r="K978" s="29"/>
    </row>
    <row r="979" spans="4:11">
      <c r="D979" s="29"/>
      <c r="E979" s="29"/>
      <c r="F979" s="20"/>
      <c r="I979" s="20"/>
      <c r="J979" s="29"/>
      <c r="K979" s="29"/>
    </row>
    <row r="980" spans="4:11">
      <c r="D980" s="29"/>
      <c r="E980" s="29"/>
      <c r="F980" s="20"/>
      <c r="I980" s="20"/>
      <c r="J980" s="29"/>
      <c r="K980" s="29"/>
    </row>
    <row r="981" spans="4:11">
      <c r="D981" s="29"/>
      <c r="E981" s="29"/>
      <c r="F981" s="20"/>
      <c r="I981" s="20"/>
      <c r="J981" s="29"/>
      <c r="K981" s="29"/>
    </row>
    <row r="982" spans="4:11">
      <c r="D982" s="29"/>
      <c r="E982" s="29"/>
      <c r="F982" s="20"/>
      <c r="I982" s="20"/>
      <c r="J982" s="29"/>
      <c r="K982" s="29"/>
    </row>
    <row r="983" spans="4:11">
      <c r="D983" s="29"/>
      <c r="E983" s="29"/>
      <c r="F983" s="20"/>
      <c r="I983" s="20"/>
      <c r="J983" s="29"/>
      <c r="K983" s="29"/>
    </row>
    <row r="984" spans="4:11">
      <c r="D984" s="29"/>
      <c r="E984" s="29"/>
      <c r="F984" s="20"/>
      <c r="I984" s="20"/>
      <c r="J984" s="29"/>
      <c r="K984" s="29"/>
    </row>
    <row r="985" spans="4:11">
      <c r="D985" s="29"/>
      <c r="E985" s="29"/>
      <c r="F985" s="20"/>
      <c r="I985" s="20"/>
      <c r="J985" s="29"/>
      <c r="K985" s="29"/>
    </row>
    <row r="986" spans="4:11">
      <c r="D986" s="29"/>
      <c r="E986" s="29"/>
      <c r="F986" s="20"/>
      <c r="I986" s="20"/>
      <c r="J986" s="29"/>
      <c r="K986" s="29"/>
    </row>
    <row r="987" spans="4:11">
      <c r="D987" s="29"/>
      <c r="E987" s="29"/>
      <c r="F987" s="20"/>
      <c r="I987" s="20"/>
      <c r="J987" s="29"/>
      <c r="K987" s="29"/>
    </row>
    <row r="988" spans="4:11">
      <c r="D988" s="29"/>
      <c r="E988" s="29"/>
      <c r="F988" s="20"/>
      <c r="I988" s="20"/>
      <c r="J988" s="29"/>
      <c r="K988" s="29"/>
    </row>
    <row r="989" spans="4:11">
      <c r="D989" s="29"/>
      <c r="E989" s="29"/>
      <c r="F989" s="20"/>
      <c r="I989" s="20"/>
      <c r="J989" s="29"/>
      <c r="K989" s="29"/>
    </row>
    <row r="990" spans="4:11">
      <c r="D990" s="29"/>
      <c r="E990" s="29"/>
      <c r="F990" s="20"/>
      <c r="I990" s="20"/>
      <c r="J990" s="29"/>
      <c r="K990" s="29"/>
    </row>
    <row r="991" spans="4:11">
      <c r="D991" s="29"/>
      <c r="E991" s="29"/>
      <c r="F991" s="20"/>
      <c r="I991" s="20"/>
      <c r="J991" s="29"/>
      <c r="K991" s="29"/>
    </row>
    <row r="992" spans="4:11">
      <c r="D992" s="29"/>
      <c r="E992" s="29"/>
      <c r="F992" s="20"/>
      <c r="I992" s="20"/>
      <c r="J992" s="29"/>
      <c r="K992" s="29"/>
    </row>
    <row r="993" spans="4:11">
      <c r="D993" s="29"/>
      <c r="E993" s="29"/>
      <c r="F993" s="20"/>
      <c r="I993" s="20"/>
      <c r="J993" s="29"/>
      <c r="K993" s="29"/>
    </row>
    <row r="994" spans="4:11">
      <c r="D994" s="29"/>
      <c r="E994" s="29"/>
      <c r="F994" s="20"/>
      <c r="I994" s="20"/>
      <c r="J994" s="29"/>
      <c r="K994" s="29"/>
    </row>
    <row r="995" spans="4:11">
      <c r="D995" s="29"/>
      <c r="E995" s="29"/>
      <c r="F995" s="20"/>
      <c r="I995" s="20"/>
      <c r="J995" s="29"/>
      <c r="K995" s="29"/>
    </row>
    <row r="996" spans="4:11">
      <c r="D996" s="29"/>
      <c r="E996" s="29"/>
      <c r="F996" s="20"/>
      <c r="I996" s="20"/>
      <c r="J996" s="29"/>
      <c r="K996" s="29"/>
    </row>
    <row r="997" spans="4:11">
      <c r="D997" s="29"/>
      <c r="E997" s="29"/>
      <c r="F997" s="20"/>
      <c r="I997" s="20"/>
      <c r="J997" s="29"/>
      <c r="K997" s="29"/>
    </row>
    <row r="998" spans="4:11">
      <c r="D998" s="29"/>
      <c r="E998" s="29"/>
      <c r="F998" s="20"/>
      <c r="I998" s="20"/>
      <c r="J998" s="29"/>
      <c r="K998" s="29"/>
    </row>
    <row r="999" spans="4:11">
      <c r="D999" s="29"/>
      <c r="E999" s="29"/>
      <c r="F999" s="20"/>
      <c r="I999" s="20"/>
      <c r="J999" s="29"/>
      <c r="K999" s="29"/>
    </row>
    <row r="1000" spans="4:11">
      <c r="D1000" s="29"/>
      <c r="E1000" s="29"/>
      <c r="F1000" s="20"/>
      <c r="I1000" s="20"/>
      <c r="J1000" s="29"/>
      <c r="K1000" s="29"/>
    </row>
    <row r="1001" spans="4:11">
      <c r="D1001" s="29"/>
      <c r="E1001" s="29"/>
      <c r="F1001" s="20"/>
      <c r="I1001" s="20"/>
      <c r="J1001" s="29"/>
      <c r="K1001" s="29"/>
    </row>
    <row r="1002" spans="4:11">
      <c r="D1002" s="29"/>
      <c r="E1002" s="29"/>
      <c r="F1002" s="20"/>
      <c r="I1002" s="20"/>
      <c r="J1002" s="29"/>
      <c r="K1002" s="29"/>
    </row>
    <row r="1003" spans="4:11">
      <c r="D1003" s="29"/>
      <c r="E1003" s="29"/>
      <c r="F1003" s="20"/>
      <c r="I1003" s="20"/>
      <c r="J1003" s="29"/>
      <c r="K1003" s="29"/>
    </row>
    <row r="1004" spans="4:11">
      <c r="D1004" s="29"/>
      <c r="E1004" s="29"/>
      <c r="F1004" s="20"/>
      <c r="I1004" s="20"/>
      <c r="J1004" s="29"/>
      <c r="K1004" s="29"/>
    </row>
    <row r="1005" spans="4:11">
      <c r="D1005" s="29"/>
      <c r="E1005" s="29"/>
      <c r="F1005" s="20"/>
      <c r="I1005" s="20"/>
      <c r="J1005" s="29"/>
      <c r="K1005" s="29"/>
    </row>
    <row r="1006" spans="4:11">
      <c r="D1006" s="29"/>
      <c r="E1006" s="29"/>
      <c r="F1006" s="20"/>
      <c r="I1006" s="20"/>
      <c r="J1006" s="29"/>
      <c r="K1006" s="29"/>
    </row>
    <row r="1007" spans="4:11">
      <c r="D1007" s="29"/>
      <c r="E1007" s="29"/>
      <c r="F1007" s="20"/>
      <c r="I1007" s="20"/>
      <c r="J1007" s="29"/>
      <c r="K1007" s="29"/>
    </row>
    <row r="1008" spans="4:11">
      <c r="D1008" s="29"/>
      <c r="E1008" s="29"/>
      <c r="F1008" s="20"/>
      <c r="I1008" s="20"/>
      <c r="J1008" s="29"/>
      <c r="K1008" s="29"/>
    </row>
    <row r="1009" spans="4:11">
      <c r="D1009" s="29"/>
      <c r="E1009" s="29"/>
      <c r="F1009" s="20"/>
      <c r="I1009" s="20"/>
      <c r="J1009" s="29"/>
      <c r="K1009" s="29"/>
    </row>
    <row r="1010" spans="4:11">
      <c r="D1010" s="29"/>
      <c r="E1010" s="29"/>
      <c r="F1010" s="20"/>
      <c r="I1010" s="20"/>
      <c r="J1010" s="29"/>
      <c r="K1010" s="29"/>
    </row>
    <row r="1011" spans="4:11">
      <c r="D1011" s="29"/>
      <c r="E1011" s="29"/>
      <c r="F1011" s="20"/>
      <c r="I1011" s="20"/>
      <c r="J1011" s="29"/>
      <c r="K1011" s="29"/>
    </row>
    <row r="1012" spans="4:11">
      <c r="D1012" s="29"/>
      <c r="E1012" s="29"/>
      <c r="F1012" s="20"/>
      <c r="I1012" s="20"/>
      <c r="J1012" s="29"/>
      <c r="K1012" s="29"/>
    </row>
    <row r="1013" spans="4:11">
      <c r="D1013" s="29"/>
      <c r="E1013" s="29"/>
      <c r="F1013" s="20"/>
      <c r="I1013" s="20"/>
      <c r="J1013" s="29"/>
      <c r="K1013" s="29"/>
    </row>
    <row r="1014" spans="4:11">
      <c r="D1014" s="29"/>
      <c r="E1014" s="29"/>
      <c r="F1014" s="20"/>
      <c r="I1014" s="20"/>
      <c r="J1014" s="29"/>
      <c r="K1014" s="29"/>
    </row>
    <row r="1015" spans="4:11">
      <c r="D1015" s="29"/>
      <c r="E1015" s="29"/>
      <c r="F1015" s="20"/>
      <c r="I1015" s="20"/>
      <c r="J1015" s="29"/>
      <c r="K1015" s="29"/>
    </row>
    <row r="1016" spans="4:11">
      <c r="D1016" s="29"/>
      <c r="E1016" s="29"/>
      <c r="F1016" s="20"/>
      <c r="I1016" s="20"/>
      <c r="J1016" s="29"/>
      <c r="K1016" s="29"/>
    </row>
    <row r="1017" spans="4:11">
      <c r="D1017" s="29"/>
      <c r="E1017" s="29"/>
      <c r="F1017" s="20"/>
      <c r="I1017" s="20"/>
      <c r="J1017" s="29"/>
      <c r="K1017" s="29"/>
    </row>
    <row r="1018" spans="4:11">
      <c r="D1018" s="29"/>
      <c r="E1018" s="29"/>
      <c r="F1018" s="20"/>
      <c r="I1018" s="20"/>
      <c r="J1018" s="29"/>
      <c r="K1018" s="29"/>
    </row>
    <row r="1019" spans="4:11">
      <c r="D1019" s="29"/>
      <c r="E1019" s="29"/>
      <c r="F1019" s="20"/>
      <c r="I1019" s="20"/>
      <c r="J1019" s="29"/>
      <c r="K1019" s="29"/>
    </row>
    <row r="1020" spans="4:11">
      <c r="D1020" s="29"/>
      <c r="E1020" s="29"/>
      <c r="F1020" s="20"/>
      <c r="I1020" s="20"/>
      <c r="J1020" s="29"/>
      <c r="K1020" s="29"/>
    </row>
    <row r="1021" spans="4:11">
      <c r="D1021" s="29"/>
      <c r="E1021" s="29"/>
      <c r="F1021" s="20"/>
      <c r="I1021" s="20"/>
      <c r="J1021" s="29"/>
      <c r="K1021" s="29"/>
    </row>
    <row r="1022" spans="4:11">
      <c r="D1022" s="29"/>
      <c r="E1022" s="29"/>
      <c r="F1022" s="20"/>
      <c r="I1022" s="20"/>
      <c r="J1022" s="29"/>
      <c r="K1022" s="29"/>
    </row>
    <row r="1023" spans="4:11">
      <c r="D1023" s="29"/>
      <c r="E1023" s="29"/>
      <c r="F1023" s="20"/>
      <c r="I1023" s="20"/>
      <c r="J1023" s="29"/>
      <c r="K1023" s="29"/>
    </row>
    <row r="1024" spans="4:11">
      <c r="D1024" s="29"/>
      <c r="E1024" s="29"/>
      <c r="F1024" s="20"/>
      <c r="I1024" s="20"/>
      <c r="J1024" s="29"/>
      <c r="K1024" s="29"/>
    </row>
    <row r="1025" spans="4:11">
      <c r="D1025" s="29"/>
      <c r="E1025" s="29"/>
      <c r="F1025" s="20"/>
      <c r="I1025" s="20"/>
      <c r="J1025" s="29"/>
      <c r="K1025" s="29"/>
    </row>
    <row r="1026" spans="4:11">
      <c r="D1026" s="29"/>
      <c r="E1026" s="29"/>
      <c r="F1026" s="20"/>
      <c r="I1026" s="20"/>
      <c r="J1026" s="29"/>
      <c r="K1026" s="29"/>
    </row>
    <row r="1027" spans="4:11">
      <c r="D1027" s="29"/>
      <c r="E1027" s="29"/>
      <c r="F1027" s="20"/>
      <c r="I1027" s="20"/>
      <c r="J1027" s="29"/>
      <c r="K1027" s="29"/>
    </row>
    <row r="1028" spans="4:11">
      <c r="D1028" s="29"/>
      <c r="E1028" s="29"/>
      <c r="F1028" s="20"/>
      <c r="I1028" s="20"/>
      <c r="J1028" s="29"/>
      <c r="K1028" s="29"/>
    </row>
    <row r="1029" spans="4:11">
      <c r="D1029" s="29"/>
      <c r="E1029" s="29"/>
      <c r="F1029" s="20"/>
      <c r="I1029" s="20"/>
      <c r="J1029" s="29"/>
      <c r="K1029" s="29"/>
    </row>
    <row r="1030" spans="4:11">
      <c r="D1030" s="29"/>
      <c r="E1030" s="29"/>
      <c r="F1030" s="20"/>
      <c r="I1030" s="20"/>
      <c r="J1030" s="29"/>
      <c r="K1030" s="29"/>
    </row>
    <row r="1031" spans="4:11">
      <c r="D1031" s="29"/>
      <c r="E1031" s="29"/>
      <c r="F1031" s="20"/>
      <c r="I1031" s="20"/>
      <c r="J1031" s="29"/>
      <c r="K1031" s="29"/>
    </row>
    <row r="1032" spans="4:11">
      <c r="D1032" s="29"/>
      <c r="E1032" s="29"/>
      <c r="F1032" s="20"/>
      <c r="I1032" s="20"/>
      <c r="J1032" s="29"/>
      <c r="K1032" s="29"/>
    </row>
    <row r="1033" spans="4:11">
      <c r="D1033" s="29"/>
      <c r="E1033" s="29"/>
      <c r="F1033" s="20"/>
      <c r="I1033" s="20"/>
      <c r="J1033" s="29"/>
      <c r="K1033" s="29"/>
    </row>
    <row r="1034" spans="4:11">
      <c r="D1034" s="29"/>
      <c r="E1034" s="29"/>
      <c r="F1034" s="20"/>
      <c r="I1034" s="20"/>
      <c r="J1034" s="29"/>
      <c r="K1034" s="29"/>
    </row>
    <row r="1035" spans="4:11">
      <c r="D1035" s="29"/>
      <c r="E1035" s="29"/>
      <c r="F1035" s="20"/>
      <c r="I1035" s="20"/>
      <c r="J1035" s="29"/>
      <c r="K1035" s="29"/>
    </row>
    <row r="1036" spans="4:11">
      <c r="D1036" s="29"/>
      <c r="E1036" s="29"/>
      <c r="F1036" s="20"/>
      <c r="I1036" s="20"/>
      <c r="J1036" s="29"/>
      <c r="K1036" s="29"/>
    </row>
    <row r="1037" spans="4:11">
      <c r="D1037" s="29"/>
      <c r="E1037" s="29"/>
      <c r="F1037" s="20"/>
      <c r="I1037" s="20"/>
      <c r="J1037" s="29"/>
      <c r="K1037" s="29"/>
    </row>
    <row r="1038" spans="4:11">
      <c r="D1038" s="29"/>
      <c r="E1038" s="29"/>
      <c r="F1038" s="20"/>
      <c r="I1038" s="20"/>
      <c r="J1038" s="29"/>
      <c r="K1038" s="29"/>
    </row>
    <row r="1039" spans="4:11">
      <c r="D1039" s="29"/>
      <c r="E1039" s="29"/>
      <c r="F1039" s="20"/>
      <c r="I1039" s="20"/>
      <c r="J1039" s="29"/>
      <c r="K1039" s="29"/>
    </row>
    <row r="1040" spans="4:11">
      <c r="D1040" s="29"/>
      <c r="E1040" s="29"/>
      <c r="F1040" s="20"/>
      <c r="I1040" s="20"/>
      <c r="J1040" s="29"/>
      <c r="K1040" s="29"/>
    </row>
    <row r="1041" spans="4:11">
      <c r="D1041" s="29"/>
      <c r="E1041" s="29"/>
      <c r="F1041" s="20"/>
      <c r="I1041" s="20"/>
      <c r="J1041" s="29"/>
      <c r="K1041" s="29"/>
    </row>
    <row r="1042" spans="4:11">
      <c r="D1042" s="29"/>
      <c r="E1042" s="29"/>
      <c r="F1042" s="20"/>
      <c r="I1042" s="20"/>
      <c r="J1042" s="29"/>
      <c r="K1042" s="29"/>
    </row>
    <row r="1043" spans="4:11">
      <c r="D1043" s="29"/>
      <c r="E1043" s="29"/>
      <c r="F1043" s="20"/>
      <c r="I1043" s="20"/>
      <c r="J1043" s="29"/>
      <c r="K1043" s="29"/>
    </row>
    <row r="1044" spans="4:11">
      <c r="D1044" s="29"/>
      <c r="E1044" s="29"/>
      <c r="F1044" s="20"/>
      <c r="I1044" s="20"/>
      <c r="J1044" s="29"/>
      <c r="K1044" s="29"/>
    </row>
    <row r="1045" spans="4:11">
      <c r="D1045" s="29"/>
      <c r="E1045" s="29"/>
      <c r="F1045" s="20"/>
      <c r="I1045" s="20"/>
      <c r="J1045" s="29"/>
      <c r="K1045" s="29"/>
    </row>
    <row r="1046" spans="4:11">
      <c r="D1046" s="29"/>
      <c r="E1046" s="29"/>
      <c r="F1046" s="20"/>
      <c r="I1046" s="20"/>
      <c r="J1046" s="29"/>
      <c r="K1046" s="29"/>
    </row>
    <row r="1047" spans="4:11">
      <c r="D1047" s="29"/>
      <c r="E1047" s="29"/>
      <c r="F1047" s="20"/>
      <c r="I1047" s="20"/>
      <c r="J1047" s="29"/>
      <c r="K1047" s="29"/>
    </row>
    <row r="1048" spans="4:11">
      <c r="D1048" s="29"/>
      <c r="E1048" s="29"/>
      <c r="F1048" s="20"/>
      <c r="I1048" s="20"/>
      <c r="J1048" s="29"/>
      <c r="K1048" s="29"/>
    </row>
    <row r="1049" spans="4:11">
      <c r="D1049" s="29"/>
      <c r="E1049" s="29"/>
      <c r="F1049" s="20"/>
      <c r="I1049" s="20"/>
      <c r="J1049" s="29"/>
      <c r="K1049" s="29"/>
    </row>
    <row r="1050" spans="4:11">
      <c r="D1050" s="29"/>
      <c r="E1050" s="29"/>
      <c r="F1050" s="20"/>
      <c r="I1050" s="20"/>
      <c r="J1050" s="29"/>
      <c r="K1050" s="29"/>
    </row>
    <row r="1051" spans="4:11">
      <c r="D1051" s="29"/>
      <c r="E1051" s="29"/>
      <c r="F1051" s="20"/>
      <c r="I1051" s="20"/>
      <c r="J1051" s="29"/>
      <c r="K1051" s="29"/>
    </row>
    <row r="1052" spans="4:11">
      <c r="D1052" s="29"/>
      <c r="E1052" s="29"/>
      <c r="F1052" s="20"/>
      <c r="I1052" s="20"/>
      <c r="J1052" s="29"/>
      <c r="K1052" s="29"/>
    </row>
    <row r="1053" spans="4:11">
      <c r="D1053" s="29"/>
      <c r="E1053" s="29"/>
      <c r="F1053" s="20"/>
      <c r="I1053" s="20"/>
      <c r="J1053" s="29"/>
      <c r="K1053" s="29"/>
    </row>
    <row r="1054" spans="4:11">
      <c r="D1054" s="29"/>
      <c r="E1054" s="29"/>
      <c r="F1054" s="20"/>
      <c r="I1054" s="20"/>
      <c r="J1054" s="29"/>
      <c r="K1054" s="29"/>
    </row>
    <row r="1055" spans="4:11">
      <c r="D1055" s="29"/>
      <c r="E1055" s="29"/>
      <c r="F1055" s="20"/>
      <c r="I1055" s="20"/>
      <c r="J1055" s="29"/>
      <c r="K1055" s="29"/>
    </row>
    <row r="1056" spans="4:11">
      <c r="D1056" s="29"/>
      <c r="E1056" s="29"/>
      <c r="F1056" s="20"/>
      <c r="I1056" s="20"/>
      <c r="J1056" s="29"/>
      <c r="K1056" s="29"/>
    </row>
    <row r="1057" spans="4:11">
      <c r="D1057" s="29"/>
      <c r="E1057" s="29"/>
      <c r="F1057" s="20"/>
      <c r="I1057" s="20"/>
      <c r="J1057" s="29"/>
      <c r="K1057" s="29"/>
    </row>
    <row r="1058" spans="4:11">
      <c r="D1058" s="29"/>
      <c r="E1058" s="29"/>
      <c r="F1058" s="20"/>
      <c r="I1058" s="20"/>
      <c r="J1058" s="29"/>
      <c r="K1058" s="29"/>
    </row>
    <row r="1059" spans="4:11">
      <c r="D1059" s="29"/>
      <c r="E1059" s="29"/>
      <c r="F1059" s="20"/>
      <c r="I1059" s="20"/>
      <c r="J1059" s="29"/>
      <c r="K1059" s="29"/>
    </row>
    <row r="1060" spans="4:11">
      <c r="D1060" s="29"/>
      <c r="E1060" s="29"/>
      <c r="F1060" s="20"/>
      <c r="I1060" s="20"/>
      <c r="J1060" s="29"/>
      <c r="K1060" s="29"/>
    </row>
    <row r="1061" spans="4:11">
      <c r="D1061" s="29"/>
      <c r="E1061" s="29"/>
      <c r="F1061" s="20"/>
      <c r="I1061" s="20"/>
      <c r="J1061" s="29"/>
      <c r="K1061" s="29"/>
    </row>
    <row r="1062" spans="4:11">
      <c r="D1062" s="29"/>
      <c r="E1062" s="29"/>
      <c r="F1062" s="20"/>
      <c r="I1062" s="20"/>
      <c r="J1062" s="29"/>
      <c r="K1062" s="29"/>
    </row>
    <row r="1063" spans="4:11">
      <c r="D1063" s="29"/>
      <c r="E1063" s="29"/>
      <c r="F1063" s="20"/>
      <c r="I1063" s="20"/>
      <c r="J1063" s="29"/>
      <c r="K1063" s="29"/>
    </row>
    <row r="1064" spans="4:11">
      <c r="D1064" s="29"/>
      <c r="E1064" s="29"/>
      <c r="F1064" s="20"/>
      <c r="I1064" s="20"/>
      <c r="J1064" s="29"/>
      <c r="K1064" s="29"/>
    </row>
    <row r="1065" spans="4:11">
      <c r="D1065" s="29"/>
      <c r="E1065" s="29"/>
      <c r="F1065" s="20"/>
      <c r="I1065" s="20"/>
      <c r="J1065" s="29"/>
      <c r="K1065" s="29"/>
    </row>
    <row r="1066" spans="4:11">
      <c r="D1066" s="29"/>
      <c r="E1066" s="29"/>
      <c r="F1066" s="20"/>
      <c r="I1066" s="20"/>
      <c r="J1066" s="29"/>
      <c r="K1066" s="29"/>
    </row>
    <row r="1067" spans="4:11">
      <c r="D1067" s="29"/>
      <c r="E1067" s="29"/>
      <c r="F1067" s="20"/>
      <c r="I1067" s="20"/>
      <c r="J1067" s="29"/>
      <c r="K1067" s="29"/>
    </row>
    <row r="1068" spans="4:11">
      <c r="D1068" s="29"/>
      <c r="E1068" s="29"/>
      <c r="F1068" s="20"/>
      <c r="I1068" s="20"/>
      <c r="J1068" s="29"/>
      <c r="K1068" s="29"/>
    </row>
    <row r="1069" spans="4:11">
      <c r="D1069" s="29"/>
      <c r="E1069" s="29"/>
      <c r="F1069" s="20"/>
      <c r="I1069" s="20"/>
      <c r="J1069" s="29"/>
      <c r="K1069" s="29"/>
    </row>
    <row r="1070" spans="4:11">
      <c r="D1070" s="29"/>
      <c r="E1070" s="29"/>
      <c r="F1070" s="20"/>
      <c r="I1070" s="20"/>
      <c r="J1070" s="29"/>
      <c r="K1070" s="29"/>
    </row>
    <row r="1071" spans="4:11">
      <c r="D1071" s="29"/>
      <c r="E1071" s="29"/>
      <c r="F1071" s="20"/>
      <c r="I1071" s="20"/>
      <c r="J1071" s="29"/>
      <c r="K1071" s="29"/>
    </row>
    <row r="1072" spans="4:11">
      <c r="D1072" s="29"/>
      <c r="E1072" s="29"/>
      <c r="F1072" s="20"/>
      <c r="I1072" s="20"/>
      <c r="J1072" s="29"/>
      <c r="K1072" s="29"/>
    </row>
    <row r="1073" spans="4:11">
      <c r="D1073" s="29"/>
      <c r="E1073" s="29"/>
      <c r="F1073" s="20"/>
      <c r="I1073" s="20"/>
      <c r="J1073" s="29"/>
      <c r="K1073" s="29"/>
    </row>
    <row r="1074" spans="4:11">
      <c r="D1074" s="29"/>
      <c r="E1074" s="29"/>
      <c r="F1074" s="20"/>
      <c r="I1074" s="20"/>
      <c r="J1074" s="29"/>
      <c r="K1074" s="29"/>
    </row>
    <row r="1075" spans="4:11">
      <c r="D1075" s="29"/>
      <c r="E1075" s="29"/>
      <c r="F1075" s="20"/>
      <c r="I1075" s="20"/>
      <c r="J1075" s="29"/>
      <c r="K1075" s="29"/>
    </row>
    <row r="1076" spans="4:11">
      <c r="D1076" s="29"/>
      <c r="E1076" s="29"/>
      <c r="F1076" s="20"/>
      <c r="I1076" s="20"/>
      <c r="J1076" s="29"/>
      <c r="K1076" s="29"/>
    </row>
    <row r="1077" spans="4:11">
      <c r="D1077" s="29"/>
      <c r="E1077" s="29"/>
      <c r="F1077" s="20"/>
      <c r="I1077" s="20"/>
      <c r="J1077" s="29"/>
      <c r="K1077" s="29"/>
    </row>
    <row r="1078" spans="4:11">
      <c r="D1078" s="29"/>
      <c r="E1078" s="29"/>
      <c r="F1078" s="20"/>
      <c r="I1078" s="20"/>
      <c r="J1078" s="29"/>
      <c r="K1078" s="29"/>
    </row>
    <row r="1079" spans="4:11">
      <c r="D1079" s="29"/>
      <c r="E1079" s="29"/>
      <c r="F1079" s="20"/>
      <c r="I1079" s="20"/>
      <c r="J1079" s="29"/>
      <c r="K1079" s="29"/>
    </row>
    <row r="1080" spans="4:11">
      <c r="D1080" s="29"/>
      <c r="E1080" s="29"/>
      <c r="F1080" s="20"/>
      <c r="I1080" s="20"/>
      <c r="J1080" s="29"/>
      <c r="K1080" s="29"/>
    </row>
    <row r="1081" spans="4:11">
      <c r="D1081" s="29"/>
      <c r="E1081" s="29"/>
      <c r="F1081" s="20"/>
      <c r="I1081" s="20"/>
      <c r="J1081" s="29"/>
      <c r="K1081" s="29"/>
    </row>
    <row r="1082" spans="4:11">
      <c r="D1082" s="29"/>
      <c r="E1082" s="29"/>
      <c r="F1082" s="20"/>
      <c r="I1082" s="20"/>
      <c r="J1082" s="29"/>
      <c r="K1082" s="29"/>
    </row>
    <row r="1083" spans="4:11">
      <c r="D1083" s="29"/>
      <c r="E1083" s="29"/>
      <c r="F1083" s="20"/>
      <c r="I1083" s="20"/>
      <c r="J1083" s="29"/>
      <c r="K1083" s="29"/>
    </row>
    <row r="1084" spans="4:11">
      <c r="D1084" s="29"/>
      <c r="E1084" s="29"/>
      <c r="F1084" s="20"/>
      <c r="I1084" s="20"/>
      <c r="J1084" s="29"/>
      <c r="K1084" s="29"/>
    </row>
    <row r="1085" spans="4:11">
      <c r="D1085" s="29"/>
      <c r="E1085" s="29"/>
      <c r="F1085" s="20"/>
      <c r="I1085" s="20"/>
      <c r="J1085" s="29"/>
      <c r="K1085" s="29"/>
    </row>
    <row r="1086" spans="4:11">
      <c r="D1086" s="29"/>
      <c r="E1086" s="29"/>
      <c r="F1086" s="20"/>
      <c r="I1086" s="20"/>
      <c r="J1086" s="29"/>
      <c r="K1086" s="29"/>
    </row>
    <row r="1087" spans="4:11">
      <c r="D1087" s="29"/>
      <c r="E1087" s="29"/>
      <c r="F1087" s="20"/>
      <c r="I1087" s="20"/>
      <c r="J1087" s="29"/>
      <c r="K1087" s="29"/>
    </row>
    <row r="1088" spans="4:11">
      <c r="D1088" s="29"/>
      <c r="E1088" s="29"/>
      <c r="F1088" s="20"/>
      <c r="I1088" s="20"/>
      <c r="J1088" s="29"/>
      <c r="K1088" s="29"/>
    </row>
    <row r="1089" spans="4:11">
      <c r="D1089" s="29"/>
      <c r="E1089" s="29"/>
      <c r="F1089" s="20"/>
      <c r="I1089" s="20"/>
      <c r="J1089" s="29"/>
      <c r="K1089" s="29"/>
    </row>
    <row r="1090" spans="4:11">
      <c r="D1090" s="29"/>
      <c r="E1090" s="29"/>
      <c r="F1090" s="20"/>
      <c r="I1090" s="20"/>
      <c r="J1090" s="29"/>
      <c r="K1090" s="29"/>
    </row>
    <row r="1091" spans="4:11">
      <c r="D1091" s="29"/>
      <c r="E1091" s="29"/>
      <c r="F1091" s="20"/>
      <c r="I1091" s="20"/>
      <c r="J1091" s="29"/>
      <c r="K1091" s="29"/>
    </row>
    <row r="1092" spans="4:11">
      <c r="D1092" s="29"/>
      <c r="E1092" s="29"/>
      <c r="F1092" s="20"/>
      <c r="I1092" s="20"/>
      <c r="J1092" s="29"/>
      <c r="K1092" s="29"/>
    </row>
    <row r="1093" spans="4:11">
      <c r="D1093" s="29"/>
      <c r="E1093" s="29"/>
      <c r="F1093" s="20"/>
      <c r="I1093" s="20"/>
      <c r="J1093" s="29"/>
      <c r="K1093" s="29"/>
    </row>
    <row r="1094" spans="4:11">
      <c r="D1094" s="29"/>
      <c r="E1094" s="29"/>
      <c r="F1094" s="20"/>
      <c r="I1094" s="20"/>
      <c r="J1094" s="29"/>
      <c r="K1094" s="29"/>
    </row>
    <row r="1095" spans="4:11">
      <c r="D1095" s="29"/>
      <c r="E1095" s="29"/>
      <c r="F1095" s="20"/>
      <c r="I1095" s="20"/>
      <c r="J1095" s="29"/>
      <c r="K1095" s="29"/>
    </row>
    <row r="1096" spans="4:11">
      <c r="D1096" s="29"/>
      <c r="E1096" s="29"/>
      <c r="F1096" s="20"/>
      <c r="I1096" s="20"/>
      <c r="J1096" s="29"/>
      <c r="K1096" s="29"/>
    </row>
    <row r="1097" spans="4:11">
      <c r="D1097" s="29"/>
      <c r="E1097" s="29"/>
      <c r="F1097" s="20"/>
      <c r="I1097" s="20"/>
      <c r="J1097" s="29"/>
      <c r="K1097" s="29"/>
    </row>
    <row r="1098" spans="4:11">
      <c r="D1098" s="29"/>
      <c r="E1098" s="29"/>
      <c r="F1098" s="20"/>
      <c r="I1098" s="20"/>
      <c r="J1098" s="29"/>
      <c r="K1098" s="29"/>
    </row>
    <row r="1099" spans="4:11">
      <c r="D1099" s="29"/>
      <c r="E1099" s="29"/>
      <c r="F1099" s="20"/>
      <c r="I1099" s="20"/>
      <c r="J1099" s="29"/>
      <c r="K1099" s="29"/>
    </row>
    <row r="1100" spans="4:11">
      <c r="D1100" s="29"/>
      <c r="E1100" s="29"/>
      <c r="F1100" s="20"/>
      <c r="I1100" s="20"/>
      <c r="J1100" s="29"/>
      <c r="K1100" s="29"/>
    </row>
    <row r="1101" spans="4:11">
      <c r="D1101" s="29"/>
      <c r="E1101" s="29"/>
      <c r="F1101" s="20"/>
      <c r="I1101" s="20"/>
      <c r="J1101" s="29"/>
      <c r="K1101" s="29"/>
    </row>
    <row r="1102" spans="4:11">
      <c r="D1102" s="29"/>
      <c r="E1102" s="29"/>
      <c r="F1102" s="20"/>
      <c r="I1102" s="20"/>
      <c r="J1102" s="29"/>
      <c r="K1102" s="29"/>
    </row>
    <row r="1103" spans="4:11">
      <c r="D1103" s="29"/>
      <c r="E1103" s="29"/>
      <c r="F1103" s="20"/>
      <c r="I1103" s="20"/>
      <c r="J1103" s="29"/>
      <c r="K1103" s="29"/>
    </row>
    <row r="1104" spans="4:11">
      <c r="D1104" s="29"/>
      <c r="E1104" s="29"/>
      <c r="F1104" s="20"/>
      <c r="I1104" s="20"/>
      <c r="J1104" s="29"/>
      <c r="K1104" s="29"/>
    </row>
    <row r="1105" spans="4:11">
      <c r="D1105" s="29"/>
      <c r="E1105" s="29"/>
      <c r="F1105" s="20"/>
      <c r="I1105" s="20"/>
      <c r="J1105" s="29"/>
      <c r="K1105" s="29"/>
    </row>
    <row r="1106" spans="4:11">
      <c r="D1106" s="29"/>
      <c r="E1106" s="29"/>
      <c r="F1106" s="20"/>
      <c r="I1106" s="20"/>
      <c r="J1106" s="29"/>
      <c r="K1106" s="29"/>
    </row>
    <row r="1107" spans="4:11">
      <c r="D1107" s="29"/>
      <c r="E1107" s="29"/>
      <c r="F1107" s="20"/>
      <c r="I1107" s="20"/>
      <c r="J1107" s="29"/>
      <c r="K1107" s="29"/>
    </row>
    <row r="1108" spans="4:11">
      <c r="D1108" s="29"/>
      <c r="E1108" s="29"/>
      <c r="F1108" s="20"/>
      <c r="I1108" s="20"/>
      <c r="J1108" s="29"/>
      <c r="K1108" s="29"/>
    </row>
    <row r="1109" spans="4:11">
      <c r="D1109" s="29"/>
      <c r="E1109" s="29"/>
      <c r="F1109" s="20"/>
      <c r="I1109" s="20"/>
      <c r="J1109" s="29"/>
      <c r="K1109" s="29"/>
    </row>
    <row r="1110" spans="4:11">
      <c r="D1110" s="29"/>
      <c r="E1110" s="29"/>
      <c r="F1110" s="20"/>
      <c r="I1110" s="20"/>
      <c r="J1110" s="29"/>
      <c r="K1110" s="29"/>
    </row>
    <row r="1111" spans="4:11">
      <c r="D1111" s="29"/>
      <c r="E1111" s="29"/>
      <c r="F1111" s="20"/>
      <c r="I1111" s="20"/>
      <c r="J1111" s="29"/>
      <c r="K1111" s="29"/>
    </row>
    <row r="1112" spans="4:11">
      <c r="D1112" s="29"/>
      <c r="E1112" s="29"/>
      <c r="F1112" s="20"/>
      <c r="I1112" s="20"/>
      <c r="J1112" s="29"/>
      <c r="K1112" s="29"/>
    </row>
    <row r="1113" spans="4:11">
      <c r="D1113" s="29"/>
      <c r="E1113" s="29"/>
      <c r="F1113" s="20"/>
      <c r="I1113" s="20"/>
      <c r="J1113" s="29"/>
      <c r="K1113" s="29"/>
    </row>
    <row r="1114" spans="4:11">
      <c r="D1114" s="29"/>
      <c r="E1114" s="29"/>
      <c r="F1114" s="20"/>
      <c r="I1114" s="20"/>
      <c r="J1114" s="29"/>
      <c r="K1114" s="29"/>
    </row>
    <row r="1115" spans="4:11">
      <c r="D1115" s="29"/>
      <c r="E1115" s="29"/>
      <c r="F1115" s="20"/>
      <c r="I1115" s="20"/>
      <c r="J1115" s="29"/>
      <c r="K1115" s="29"/>
    </row>
    <row r="1116" spans="4:11">
      <c r="D1116" s="29"/>
      <c r="E1116" s="29"/>
      <c r="F1116" s="20"/>
      <c r="I1116" s="20"/>
      <c r="J1116" s="29"/>
      <c r="K1116" s="29"/>
    </row>
    <row r="1117" spans="4:11">
      <c r="D1117" s="29"/>
      <c r="E1117" s="29"/>
      <c r="F1117" s="20"/>
      <c r="I1117" s="20"/>
      <c r="J1117" s="29"/>
      <c r="K1117" s="29"/>
    </row>
    <row r="1118" spans="4:11">
      <c r="D1118" s="29"/>
      <c r="E1118" s="29"/>
      <c r="F1118" s="20"/>
      <c r="I1118" s="20"/>
      <c r="J1118" s="29"/>
      <c r="K1118" s="29"/>
    </row>
    <row r="1119" spans="4:11">
      <c r="D1119" s="29"/>
      <c r="E1119" s="29"/>
      <c r="F1119" s="20"/>
      <c r="I1119" s="20"/>
      <c r="J1119" s="29"/>
      <c r="K1119" s="29"/>
    </row>
    <row r="1120" spans="4:11">
      <c r="D1120" s="29"/>
      <c r="E1120" s="29"/>
      <c r="F1120" s="20"/>
      <c r="I1120" s="20"/>
      <c r="J1120" s="29"/>
      <c r="K1120" s="29"/>
    </row>
    <row r="1121" spans="4:11">
      <c r="D1121" s="29"/>
      <c r="E1121" s="29"/>
      <c r="F1121" s="20"/>
      <c r="I1121" s="20"/>
      <c r="J1121" s="29"/>
      <c r="K1121" s="29"/>
    </row>
    <row r="1122" spans="4:11">
      <c r="D1122" s="29"/>
      <c r="E1122" s="29"/>
      <c r="F1122" s="20"/>
      <c r="I1122" s="20"/>
      <c r="J1122" s="29"/>
      <c r="K1122" s="29"/>
    </row>
    <row r="1123" spans="4:11">
      <c r="D1123" s="29"/>
      <c r="E1123" s="29"/>
      <c r="F1123" s="20"/>
      <c r="I1123" s="20"/>
      <c r="J1123" s="29"/>
      <c r="K1123" s="29"/>
    </row>
    <row r="1124" spans="4:11">
      <c r="D1124" s="29"/>
      <c r="E1124" s="29"/>
      <c r="F1124" s="20"/>
      <c r="I1124" s="20"/>
      <c r="J1124" s="29"/>
      <c r="K1124" s="29"/>
    </row>
    <row r="1125" spans="4:11">
      <c r="D1125" s="29"/>
      <c r="E1125" s="29"/>
      <c r="F1125" s="20"/>
      <c r="I1125" s="20"/>
      <c r="J1125" s="29"/>
      <c r="K1125" s="29"/>
    </row>
    <row r="1126" spans="4:11">
      <c r="D1126" s="29"/>
      <c r="E1126" s="29"/>
      <c r="F1126" s="20"/>
      <c r="I1126" s="20"/>
      <c r="J1126" s="29"/>
      <c r="K1126" s="29"/>
    </row>
    <row r="1127" spans="4:11">
      <c r="D1127" s="29"/>
      <c r="E1127" s="29"/>
      <c r="F1127" s="20"/>
      <c r="I1127" s="20"/>
      <c r="J1127" s="29"/>
      <c r="K1127" s="29"/>
    </row>
    <row r="1128" spans="4:11">
      <c r="D1128" s="29"/>
      <c r="E1128" s="29"/>
      <c r="F1128" s="20"/>
      <c r="I1128" s="20"/>
      <c r="J1128" s="29"/>
      <c r="K1128" s="29"/>
    </row>
    <row r="1129" spans="4:11">
      <c r="D1129" s="29"/>
      <c r="E1129" s="29"/>
      <c r="F1129" s="20"/>
      <c r="I1129" s="20"/>
      <c r="J1129" s="29"/>
      <c r="K1129" s="29"/>
    </row>
    <row r="1130" spans="4:11">
      <c r="D1130" s="29"/>
      <c r="E1130" s="29"/>
      <c r="F1130" s="20"/>
      <c r="I1130" s="20"/>
      <c r="J1130" s="29"/>
      <c r="K1130" s="29"/>
    </row>
    <row r="1131" spans="4:11">
      <c r="D1131" s="29"/>
      <c r="E1131" s="29"/>
      <c r="F1131" s="20"/>
      <c r="I1131" s="20"/>
      <c r="J1131" s="29"/>
      <c r="K1131" s="29"/>
    </row>
    <row r="1132" spans="4:11">
      <c r="D1132" s="29"/>
      <c r="E1132" s="29"/>
      <c r="F1132" s="20"/>
      <c r="I1132" s="20"/>
      <c r="J1132" s="29"/>
      <c r="K1132" s="29"/>
    </row>
    <row r="1133" spans="4:11">
      <c r="D1133" s="29"/>
      <c r="E1133" s="29"/>
      <c r="F1133" s="20"/>
      <c r="I1133" s="20"/>
      <c r="J1133" s="29"/>
      <c r="K1133" s="29"/>
    </row>
    <row r="1134" spans="4:11">
      <c r="D1134" s="29"/>
      <c r="E1134" s="29"/>
      <c r="F1134" s="20"/>
      <c r="I1134" s="20"/>
      <c r="J1134" s="29"/>
      <c r="K1134" s="29"/>
    </row>
    <row r="1135" spans="4:11">
      <c r="D1135" s="29"/>
      <c r="E1135" s="29"/>
      <c r="F1135" s="20"/>
      <c r="I1135" s="20"/>
      <c r="J1135" s="29"/>
      <c r="K1135" s="29"/>
    </row>
    <row r="1136" spans="4:11">
      <c r="D1136" s="29"/>
      <c r="E1136" s="29"/>
      <c r="F1136" s="20"/>
      <c r="I1136" s="20"/>
      <c r="J1136" s="29"/>
      <c r="K1136" s="29"/>
    </row>
    <row r="1137" spans="4:11">
      <c r="D1137" s="29"/>
      <c r="E1137" s="29"/>
      <c r="F1137" s="20"/>
      <c r="I1137" s="20"/>
      <c r="J1137" s="29"/>
      <c r="K1137" s="29"/>
    </row>
    <row r="1138" spans="4:11">
      <c r="D1138" s="29"/>
      <c r="E1138" s="29"/>
      <c r="F1138" s="20"/>
      <c r="I1138" s="20"/>
      <c r="J1138" s="29"/>
      <c r="K1138" s="29"/>
    </row>
    <row r="1139" spans="4:11">
      <c r="D1139" s="29"/>
      <c r="E1139" s="29"/>
      <c r="F1139" s="20"/>
      <c r="I1139" s="20"/>
      <c r="J1139" s="29"/>
      <c r="K1139" s="29"/>
    </row>
    <row r="1140" spans="4:11">
      <c r="D1140" s="29"/>
      <c r="E1140" s="29"/>
      <c r="F1140" s="20"/>
      <c r="I1140" s="20"/>
      <c r="J1140" s="29"/>
      <c r="K1140" s="29"/>
    </row>
    <row r="1141" spans="4:11">
      <c r="D1141" s="29"/>
      <c r="E1141" s="29"/>
      <c r="F1141" s="20"/>
      <c r="I1141" s="20"/>
      <c r="J1141" s="29"/>
      <c r="K1141" s="29"/>
    </row>
    <row r="1142" spans="4:11">
      <c r="D1142" s="29"/>
      <c r="E1142" s="29"/>
      <c r="F1142" s="20"/>
      <c r="I1142" s="20"/>
      <c r="J1142" s="29"/>
      <c r="K1142" s="29"/>
    </row>
    <row r="1143" spans="4:11">
      <c r="D1143" s="29"/>
      <c r="E1143" s="29"/>
      <c r="F1143" s="20"/>
      <c r="I1143" s="20"/>
      <c r="J1143" s="29"/>
      <c r="K1143" s="29"/>
    </row>
    <row r="1144" spans="4:11">
      <c r="D1144" s="29"/>
      <c r="E1144" s="29"/>
      <c r="F1144" s="20"/>
      <c r="I1144" s="20"/>
      <c r="J1144" s="29"/>
      <c r="K1144" s="29"/>
    </row>
    <row r="1145" spans="4:11">
      <c r="D1145" s="29"/>
      <c r="E1145" s="29"/>
      <c r="F1145" s="20"/>
      <c r="I1145" s="20"/>
      <c r="J1145" s="29"/>
      <c r="K1145" s="29"/>
    </row>
    <row r="1146" spans="4:11">
      <c r="D1146" s="29"/>
      <c r="E1146" s="29"/>
      <c r="F1146" s="20"/>
      <c r="I1146" s="20"/>
      <c r="J1146" s="29"/>
      <c r="K1146" s="29"/>
    </row>
    <row r="1147" spans="4:11">
      <c r="D1147" s="29"/>
      <c r="E1147" s="29"/>
      <c r="F1147" s="20"/>
      <c r="I1147" s="20"/>
      <c r="J1147" s="29"/>
      <c r="K1147" s="29"/>
    </row>
    <row r="1148" spans="4:11">
      <c r="D1148" s="29"/>
      <c r="E1148" s="29"/>
      <c r="F1148" s="20"/>
      <c r="I1148" s="20"/>
      <c r="J1148" s="29"/>
      <c r="K1148" s="29"/>
    </row>
    <row r="1149" spans="4:11">
      <c r="D1149" s="29"/>
      <c r="E1149" s="29"/>
      <c r="F1149" s="20"/>
      <c r="I1149" s="20"/>
      <c r="J1149" s="29"/>
      <c r="K1149" s="29"/>
    </row>
    <row r="1150" spans="4:11">
      <c r="D1150" s="29"/>
      <c r="E1150" s="29"/>
      <c r="F1150" s="20"/>
      <c r="I1150" s="20"/>
      <c r="J1150" s="29"/>
      <c r="K1150" s="29"/>
    </row>
    <row r="1151" spans="4:11">
      <c r="D1151" s="29"/>
      <c r="E1151" s="29"/>
      <c r="F1151" s="20"/>
      <c r="I1151" s="20"/>
      <c r="J1151" s="29"/>
      <c r="K1151" s="29"/>
    </row>
    <row r="1152" spans="4:11">
      <c r="D1152" s="29"/>
      <c r="E1152" s="29"/>
      <c r="F1152" s="20"/>
      <c r="I1152" s="20"/>
      <c r="J1152" s="29"/>
      <c r="K1152" s="29"/>
    </row>
    <row r="1153" spans="4:11">
      <c r="D1153" s="29"/>
      <c r="E1153" s="29"/>
      <c r="F1153" s="20"/>
      <c r="I1153" s="20"/>
      <c r="J1153" s="29"/>
      <c r="K1153" s="29"/>
    </row>
    <row r="1154" spans="4:11">
      <c r="D1154" s="29"/>
      <c r="E1154" s="29"/>
      <c r="F1154" s="20"/>
      <c r="I1154" s="20"/>
      <c r="J1154" s="29"/>
      <c r="K1154" s="29"/>
    </row>
    <row r="1155" spans="4:11">
      <c r="D1155" s="29"/>
      <c r="E1155" s="29"/>
      <c r="F1155" s="20"/>
      <c r="I1155" s="20"/>
      <c r="J1155" s="29"/>
      <c r="K1155" s="29"/>
    </row>
    <row r="1156" spans="4:11">
      <c r="D1156" s="29"/>
      <c r="E1156" s="29"/>
      <c r="F1156" s="20"/>
      <c r="I1156" s="20"/>
      <c r="J1156" s="29"/>
      <c r="K1156" s="29"/>
    </row>
    <row r="1157" spans="4:11">
      <c r="D1157" s="29"/>
      <c r="E1157" s="29"/>
      <c r="F1157" s="20"/>
      <c r="I1157" s="20"/>
      <c r="J1157" s="29"/>
      <c r="K1157" s="29"/>
    </row>
    <row r="1158" spans="4:11">
      <c r="D1158" s="29"/>
      <c r="E1158" s="29"/>
      <c r="F1158" s="20"/>
      <c r="I1158" s="20"/>
      <c r="J1158" s="29"/>
      <c r="K1158" s="29"/>
    </row>
    <row r="1159" spans="4:11">
      <c r="D1159" s="29"/>
      <c r="E1159" s="29"/>
      <c r="F1159" s="20"/>
      <c r="I1159" s="20"/>
      <c r="J1159" s="29"/>
      <c r="K1159" s="29"/>
    </row>
    <row r="1160" spans="4:11">
      <c r="D1160" s="29"/>
      <c r="E1160" s="29"/>
      <c r="F1160" s="20"/>
      <c r="I1160" s="20"/>
      <c r="J1160" s="29"/>
      <c r="K1160" s="29"/>
    </row>
    <row r="1161" spans="4:11">
      <c r="D1161" s="29"/>
      <c r="E1161" s="29"/>
      <c r="F1161" s="20"/>
      <c r="I1161" s="20"/>
      <c r="J1161" s="29"/>
      <c r="K1161" s="29"/>
    </row>
  </sheetData>
  <sheetProtection algorithmName="SHA-512" hashValue="3V/YHbR4hwTJrumhXE1IiWjjiV2cBh0eyuHmarNdxsKLMYEu3g1jQLmbbGqhPIaOMkAp/l8tFyv+imhfAe++Mg==" saltValue="dWoBJTpZC6rAWH0D/ITrvA==" spinCount="100000" sheet="1" objects="1" scenarios="1"/>
  <mergeCells count="3">
    <mergeCell ref="E4:E5"/>
    <mergeCell ref="E6:E9"/>
    <mergeCell ref="E3:F3"/>
  </mergeCells>
  <dataValidations count="4">
    <dataValidation type="list" allowBlank="1" showInputMessage="1" showErrorMessage="1" sqref="K69:K169 K61:K66 K45:K59 K35:K43 K33 K15:K31 K34">
      <formula1>$O$7:$O$10</formula1>
    </dataValidation>
    <dataValidation type="list" allowBlank="1" showInputMessage="1" showErrorMessage="1" sqref="K32 K67:K68 K60 K44">
      <formula1>$N$7:$N$10</formula1>
    </dataValidation>
    <dataValidation type="list" allowBlank="1" showInputMessage="1" showErrorMessage="1" sqref="K14">
      <formula1>$O$7:$O$10</formula1>
    </dataValidation>
    <dataValidation type="list" allowBlank="1" showInputMessage="1" showErrorMessage="1" sqref="J14:J1148">
      <formula1>$M$7:$M$9</formula1>
    </dataValidation>
  </dataValidations>
  <pageMargins left="0.7" right="0.7" top="0.75" bottom="0.75" header="0.3" footer="0.3"/>
  <pageSetup orientation="portrait" horizontalDpi="4294967292" verticalDpi="4294967292" r:id="rId1"/>
  <ignoredErrors>
    <ignoredError sqref="G7:G8 G4:G5 G10"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160"/>
  <sheetViews>
    <sheetView topLeftCell="A47" zoomScale="115" zoomScaleNormal="115" zoomScalePageLayoutView="120" workbookViewId="0">
      <selection activeCell="G13" sqref="G13"/>
    </sheetView>
  </sheetViews>
  <sheetFormatPr defaultColWidth="8.85546875" defaultRowHeight="15"/>
  <cols>
    <col min="1" max="1" width="8.85546875" style="19"/>
    <col min="2" max="2" width="20.85546875" style="19" bestFit="1" customWidth="1"/>
    <col min="3" max="3" width="17.85546875" style="19" customWidth="1"/>
    <col min="4" max="4" width="6.42578125" style="19" bestFit="1" customWidth="1"/>
    <col min="5" max="5" width="19.140625" style="19" bestFit="1" customWidth="1"/>
    <col min="6" max="6" width="30" style="34" bestFit="1" customWidth="1"/>
    <col min="7" max="7" width="16" style="20" bestFit="1" customWidth="1"/>
    <col min="8" max="8" width="12.85546875" style="35" customWidth="1"/>
    <col min="9" max="9" width="41.42578125" style="34" customWidth="1"/>
    <col min="10" max="10" width="10.28515625" style="19" hidden="1" customWidth="1"/>
    <col min="11" max="11" width="18" style="19" bestFit="1" customWidth="1"/>
    <col min="12" max="12" width="8.85546875" style="19"/>
    <col min="13" max="13" width="10.28515625" style="29" hidden="1" customWidth="1"/>
    <col min="14" max="15" width="25.42578125" style="29" hidden="1" customWidth="1"/>
    <col min="16" max="17" width="8.85546875" style="29"/>
    <col min="18" max="16384" width="8.85546875" style="19"/>
  </cols>
  <sheetData>
    <row r="1" spans="2:17" ht="56.25">
      <c r="J1" s="73" t="s">
        <v>895</v>
      </c>
    </row>
    <row r="2" spans="2:17" ht="29.1" customHeight="1" thickBot="1">
      <c r="F2" s="74"/>
      <c r="G2" s="74"/>
      <c r="J2" s="38" t="s">
        <v>904</v>
      </c>
    </row>
    <row r="3" spans="2:17" ht="39" thickBot="1">
      <c r="B3" s="53" t="s">
        <v>7</v>
      </c>
      <c r="C3" s="53" t="s">
        <v>1</v>
      </c>
      <c r="D3" s="48"/>
      <c r="E3" s="48"/>
      <c r="F3" s="80"/>
      <c r="G3" s="81" t="s">
        <v>178</v>
      </c>
      <c r="J3" s="38" t="s">
        <v>902</v>
      </c>
    </row>
    <row r="4" spans="2:17" ht="28.35" customHeight="1">
      <c r="B4" s="82" t="s">
        <v>904</v>
      </c>
      <c r="C4" s="83">
        <v>2</v>
      </c>
      <c r="D4" s="48"/>
      <c r="E4" s="48"/>
      <c r="F4" s="58" t="s">
        <v>904</v>
      </c>
      <c r="G4" s="84">
        <f>COUNTIF($G$12:$G$21, "Alto (2)")</f>
        <v>0</v>
      </c>
      <c r="J4" s="38" t="s">
        <v>903</v>
      </c>
      <c r="M4" s="36" t="s">
        <v>288</v>
      </c>
      <c r="N4" s="37" t="s">
        <v>287</v>
      </c>
      <c r="O4" s="37" t="s">
        <v>287</v>
      </c>
    </row>
    <row r="5" spans="2:17" ht="28.35" customHeight="1">
      <c r="B5" s="85" t="s">
        <v>902</v>
      </c>
      <c r="C5" s="86">
        <v>1</v>
      </c>
      <c r="D5" s="48"/>
      <c r="E5" s="48"/>
      <c r="F5" s="87" t="s">
        <v>902</v>
      </c>
      <c r="G5" s="88">
        <f>COUNTIF($G$12:$G$21, "Medio (1)")</f>
        <v>0</v>
      </c>
      <c r="M5" s="38" t="s">
        <v>96</v>
      </c>
      <c r="N5" s="38" t="s">
        <v>289</v>
      </c>
      <c r="O5" s="38" t="s">
        <v>289</v>
      </c>
    </row>
    <row r="6" spans="2:17" ht="28.35" customHeight="1" thickBot="1">
      <c r="B6" s="89" t="s">
        <v>903</v>
      </c>
      <c r="C6" s="57">
        <v>0</v>
      </c>
      <c r="D6" s="48"/>
      <c r="E6" s="48"/>
      <c r="F6" s="58" t="s">
        <v>903</v>
      </c>
      <c r="G6" s="84">
        <f>COUNTIF($G$12:$G$21, "Bajo (0)")</f>
        <v>0</v>
      </c>
      <c r="M6" s="38" t="s">
        <v>95</v>
      </c>
      <c r="N6" s="38" t="s">
        <v>290</v>
      </c>
      <c r="O6" s="38" t="s">
        <v>292</v>
      </c>
    </row>
    <row r="7" spans="2:17" ht="30" customHeight="1" thickBot="1">
      <c r="B7" s="48"/>
      <c r="C7" s="48"/>
      <c r="D7" s="48"/>
      <c r="E7" s="48"/>
      <c r="F7" s="90" t="s">
        <v>905</v>
      </c>
      <c r="G7" s="91">
        <f>SUM(G4:G6)</f>
        <v>0</v>
      </c>
      <c r="M7" s="38"/>
      <c r="N7" s="38" t="s">
        <v>291</v>
      </c>
      <c r="O7" s="38" t="s">
        <v>291</v>
      </c>
    </row>
    <row r="8" spans="2:17" ht="36" customHeight="1" thickBot="1">
      <c r="B8" s="60" t="s">
        <v>8</v>
      </c>
      <c r="C8" s="61" t="b">
        <f>IF(G4&gt;0,C4,IF(G5&gt;0,C5,IF(G6&gt;0,C6)))</f>
        <v>0</v>
      </c>
      <c r="D8" s="48"/>
      <c r="E8" s="48"/>
      <c r="F8" s="50"/>
      <c r="G8" s="64"/>
      <c r="M8" s="35"/>
      <c r="N8" s="35"/>
      <c r="O8" s="35"/>
    </row>
    <row r="9" spans="2:17">
      <c r="B9" s="48"/>
      <c r="C9" s="48"/>
      <c r="D9" s="48"/>
      <c r="E9" s="48"/>
      <c r="F9" s="50"/>
      <c r="G9" s="64"/>
    </row>
    <row r="10" spans="2:17" ht="15.75" thickBot="1">
      <c r="B10" s="48"/>
      <c r="C10" s="48"/>
      <c r="D10" s="48"/>
      <c r="E10" s="48"/>
      <c r="F10" s="50"/>
      <c r="G10" s="64"/>
    </row>
    <row r="11" spans="2:17" s="34" customFormat="1" ht="39" thickBot="1">
      <c r="B11" s="50"/>
      <c r="C11" s="50"/>
      <c r="D11" s="92" t="s">
        <v>282</v>
      </c>
      <c r="E11" s="93" t="s">
        <v>283</v>
      </c>
      <c r="F11" s="93" t="s">
        <v>284</v>
      </c>
      <c r="G11" s="94" t="s">
        <v>986</v>
      </c>
      <c r="H11" s="75"/>
      <c r="I11" s="75"/>
      <c r="J11" s="75"/>
      <c r="K11" s="75"/>
      <c r="P11" s="20"/>
      <c r="Q11" s="20"/>
    </row>
    <row r="12" spans="2:17" s="35" customFormat="1" ht="22.5">
      <c r="D12" s="95">
        <v>1</v>
      </c>
      <c r="E12" s="96" t="s">
        <v>482</v>
      </c>
      <c r="F12" s="97" t="s">
        <v>896</v>
      </c>
      <c r="G12" s="76"/>
      <c r="H12" s="41"/>
      <c r="I12" s="77"/>
      <c r="J12" s="40"/>
      <c r="K12" s="40"/>
    </row>
    <row r="13" spans="2:17" s="7" customFormat="1">
      <c r="D13" s="98">
        <v>2</v>
      </c>
      <c r="E13" s="99" t="s">
        <v>447</v>
      </c>
      <c r="F13" s="100" t="s">
        <v>897</v>
      </c>
      <c r="G13" s="78"/>
      <c r="H13" s="41"/>
      <c r="I13" s="42"/>
      <c r="J13" s="40"/>
      <c r="K13" s="40"/>
      <c r="P13" s="35"/>
      <c r="Q13" s="35"/>
    </row>
    <row r="14" spans="2:17" s="7" customFormat="1" ht="22.5">
      <c r="D14" s="95">
        <v>3</v>
      </c>
      <c r="E14" s="96" t="s">
        <v>516</v>
      </c>
      <c r="F14" s="97" t="s">
        <v>898</v>
      </c>
      <c r="G14" s="76"/>
      <c r="H14" s="41"/>
      <c r="I14" s="42"/>
      <c r="J14" s="40"/>
      <c r="K14" s="40"/>
      <c r="P14" s="35"/>
      <c r="Q14" s="35"/>
    </row>
    <row r="15" spans="2:17" s="7" customFormat="1">
      <c r="D15" s="98">
        <v>4</v>
      </c>
      <c r="E15" s="99" t="s">
        <v>293</v>
      </c>
      <c r="F15" s="100" t="s">
        <v>106</v>
      </c>
      <c r="G15" s="78"/>
      <c r="H15" s="41"/>
      <c r="I15" s="42"/>
      <c r="J15" s="40"/>
      <c r="K15" s="40"/>
      <c r="P15" s="35"/>
      <c r="Q15" s="35"/>
    </row>
    <row r="16" spans="2:17" s="7" customFormat="1">
      <c r="D16" s="95">
        <v>5</v>
      </c>
      <c r="E16" s="96" t="s">
        <v>315</v>
      </c>
      <c r="F16" s="97" t="s">
        <v>314</v>
      </c>
      <c r="G16" s="76"/>
      <c r="H16" s="41"/>
      <c r="I16" s="42"/>
      <c r="J16" s="40"/>
      <c r="K16" s="40"/>
      <c r="M16" s="35"/>
      <c r="N16" s="35"/>
      <c r="O16" s="35"/>
      <c r="P16" s="35"/>
      <c r="Q16" s="35"/>
    </row>
    <row r="17" spans="4:11" ht="22.5">
      <c r="D17" s="98">
        <v>6</v>
      </c>
      <c r="E17" s="99" t="s">
        <v>349</v>
      </c>
      <c r="F17" s="100" t="s">
        <v>899</v>
      </c>
      <c r="G17" s="78"/>
      <c r="H17" s="41"/>
      <c r="I17" s="42"/>
      <c r="J17" s="40"/>
      <c r="K17" s="40"/>
    </row>
    <row r="18" spans="4:11" ht="22.5">
      <c r="D18" s="95">
        <v>7</v>
      </c>
      <c r="E18" s="96" t="s">
        <v>359</v>
      </c>
      <c r="F18" s="97" t="s">
        <v>109</v>
      </c>
      <c r="G18" s="76"/>
      <c r="H18" s="41"/>
      <c r="I18" s="42"/>
      <c r="J18" s="40"/>
      <c r="K18" s="40"/>
    </row>
    <row r="19" spans="4:11" ht="22.5">
      <c r="D19" s="98">
        <v>8</v>
      </c>
      <c r="E19" s="99" t="s">
        <v>388</v>
      </c>
      <c r="F19" s="100" t="s">
        <v>900</v>
      </c>
      <c r="G19" s="78"/>
      <c r="H19" s="41"/>
      <c r="I19" s="42"/>
      <c r="J19" s="40"/>
      <c r="K19" s="40"/>
    </row>
    <row r="20" spans="4:11" ht="22.5">
      <c r="D20" s="95">
        <v>9</v>
      </c>
      <c r="E20" s="96" t="s">
        <v>408</v>
      </c>
      <c r="F20" s="97" t="s">
        <v>111</v>
      </c>
      <c r="G20" s="76"/>
      <c r="H20" s="41"/>
      <c r="I20" s="42"/>
      <c r="J20" s="40"/>
      <c r="K20" s="40"/>
    </row>
    <row r="21" spans="4:11" ht="34.5" thickBot="1">
      <c r="D21" s="101">
        <v>10</v>
      </c>
      <c r="E21" s="102" t="s">
        <v>412</v>
      </c>
      <c r="F21" s="103" t="s">
        <v>901</v>
      </c>
      <c r="G21" s="79"/>
      <c r="H21" s="41"/>
      <c r="I21" s="42"/>
      <c r="J21" s="40"/>
      <c r="K21" s="40"/>
    </row>
    <row r="22" spans="4:11">
      <c r="D22" s="40"/>
      <c r="E22" s="41"/>
      <c r="F22" s="42"/>
      <c r="G22" s="42"/>
      <c r="H22" s="41"/>
      <c r="I22" s="42"/>
      <c r="J22" s="40"/>
      <c r="K22" s="40"/>
    </row>
    <row r="23" spans="4:11">
      <c r="D23" s="40"/>
      <c r="E23" s="41"/>
      <c r="F23" s="42"/>
      <c r="G23" s="42"/>
      <c r="H23" s="41"/>
      <c r="I23" s="42"/>
      <c r="J23" s="40"/>
      <c r="K23" s="40"/>
    </row>
    <row r="24" spans="4:11">
      <c r="D24" s="40"/>
      <c r="E24" s="41"/>
      <c r="F24" s="42"/>
      <c r="G24" s="42"/>
      <c r="H24" s="41"/>
      <c r="I24" s="42"/>
      <c r="J24" s="40"/>
      <c r="K24" s="40"/>
    </row>
    <row r="25" spans="4:11">
      <c r="D25" s="40"/>
      <c r="E25" s="41"/>
      <c r="F25" s="42"/>
      <c r="G25" s="42"/>
      <c r="H25" s="41"/>
      <c r="I25" s="42"/>
      <c r="J25" s="40"/>
      <c r="K25" s="40"/>
    </row>
    <row r="26" spans="4:11">
      <c r="D26" s="40"/>
      <c r="E26" s="41"/>
      <c r="F26" s="42"/>
      <c r="G26" s="42"/>
      <c r="H26" s="41"/>
      <c r="I26" s="42"/>
      <c r="J26" s="40"/>
      <c r="K26" s="40"/>
    </row>
    <row r="27" spans="4:11">
      <c r="D27" s="40"/>
      <c r="E27" s="41"/>
      <c r="F27" s="42"/>
      <c r="G27" s="42"/>
      <c r="H27" s="41"/>
      <c r="I27" s="42"/>
      <c r="J27" s="40"/>
      <c r="K27" s="40"/>
    </row>
    <row r="28" spans="4:11">
      <c r="D28" s="40"/>
      <c r="E28" s="41"/>
      <c r="F28" s="42"/>
      <c r="G28" s="42"/>
      <c r="H28" s="41"/>
      <c r="I28" s="42"/>
      <c r="J28" s="40"/>
      <c r="K28" s="40"/>
    </row>
    <row r="29" spans="4:11">
      <c r="D29" s="40"/>
      <c r="E29" s="41"/>
      <c r="F29" s="42"/>
      <c r="G29" s="42"/>
      <c r="H29" s="41"/>
      <c r="I29" s="42"/>
      <c r="J29" s="40"/>
      <c r="K29" s="40"/>
    </row>
    <row r="30" spans="4:11">
      <c r="D30" s="40"/>
      <c r="E30" s="41"/>
      <c r="F30" s="42"/>
      <c r="G30" s="42"/>
      <c r="H30" s="41"/>
      <c r="I30" s="42"/>
      <c r="J30" s="40"/>
      <c r="K30" s="40"/>
    </row>
    <row r="31" spans="4:11">
      <c r="D31" s="40"/>
      <c r="E31" s="41"/>
      <c r="F31" s="42"/>
      <c r="G31" s="42"/>
      <c r="H31" s="41"/>
      <c r="I31" s="42"/>
      <c r="J31" s="40"/>
      <c r="K31" s="40"/>
    </row>
    <row r="32" spans="4:11">
      <c r="D32" s="40"/>
      <c r="E32" s="41"/>
      <c r="F32" s="42"/>
      <c r="G32" s="42"/>
      <c r="H32" s="41"/>
      <c r="I32" s="42"/>
      <c r="J32" s="40"/>
      <c r="K32" s="40"/>
    </row>
    <row r="33" spans="4:11">
      <c r="D33" s="40"/>
      <c r="E33" s="41"/>
      <c r="F33" s="42"/>
      <c r="G33" s="42"/>
      <c r="H33" s="41"/>
      <c r="I33" s="42"/>
      <c r="J33" s="40"/>
      <c r="K33" s="40"/>
    </row>
    <row r="34" spans="4:11">
      <c r="D34" s="40"/>
      <c r="E34" s="41"/>
      <c r="F34" s="42"/>
      <c r="G34" s="42"/>
      <c r="H34" s="41"/>
      <c r="I34" s="42"/>
      <c r="J34" s="40"/>
      <c r="K34" s="40"/>
    </row>
    <row r="35" spans="4:11">
      <c r="D35" s="40"/>
      <c r="E35" s="41"/>
      <c r="F35" s="42"/>
      <c r="G35" s="42"/>
      <c r="H35" s="41"/>
      <c r="I35" s="42"/>
      <c r="J35" s="40"/>
      <c r="K35" s="40"/>
    </row>
    <row r="36" spans="4:11">
      <c r="D36" s="40"/>
      <c r="E36" s="41"/>
      <c r="F36" s="42"/>
      <c r="G36" s="42"/>
      <c r="H36" s="41"/>
      <c r="I36" s="42"/>
      <c r="J36" s="40"/>
      <c r="K36" s="40"/>
    </row>
    <row r="37" spans="4:11">
      <c r="D37" s="40"/>
      <c r="E37" s="41"/>
      <c r="F37" s="42"/>
      <c r="G37" s="42"/>
      <c r="H37" s="41"/>
      <c r="I37" s="42"/>
      <c r="J37" s="40"/>
      <c r="K37" s="40"/>
    </row>
    <row r="38" spans="4:11">
      <c r="D38" s="40"/>
      <c r="E38" s="41"/>
      <c r="F38" s="42"/>
      <c r="G38" s="42"/>
      <c r="H38" s="41"/>
      <c r="I38" s="42"/>
      <c r="J38" s="40"/>
      <c r="K38" s="40"/>
    </row>
    <row r="39" spans="4:11">
      <c r="D39" s="40"/>
      <c r="E39" s="41"/>
      <c r="F39" s="42"/>
      <c r="G39" s="42"/>
      <c r="H39" s="41"/>
      <c r="I39" s="42"/>
      <c r="J39" s="40"/>
      <c r="K39" s="40"/>
    </row>
    <row r="40" spans="4:11">
      <c r="D40" s="40"/>
      <c r="E40" s="41"/>
      <c r="F40" s="42"/>
      <c r="G40" s="42"/>
      <c r="H40" s="41"/>
      <c r="I40" s="42"/>
      <c r="J40" s="40"/>
      <c r="K40" s="40"/>
    </row>
    <row r="41" spans="4:11">
      <c r="D41" s="40"/>
      <c r="E41" s="41"/>
      <c r="F41" s="42"/>
      <c r="G41" s="42"/>
      <c r="H41" s="41"/>
      <c r="I41" s="42"/>
      <c r="J41" s="40"/>
      <c r="K41" s="40"/>
    </row>
    <row r="42" spans="4:11">
      <c r="D42" s="40"/>
      <c r="E42" s="41"/>
      <c r="F42" s="42"/>
      <c r="G42" s="42"/>
      <c r="H42" s="41"/>
      <c r="I42" s="42"/>
      <c r="J42" s="40"/>
      <c r="K42" s="40"/>
    </row>
    <row r="43" spans="4:11">
      <c r="D43" s="40"/>
      <c r="E43" s="41"/>
      <c r="F43" s="42"/>
      <c r="G43" s="42"/>
      <c r="H43" s="41"/>
      <c r="I43" s="42"/>
      <c r="J43" s="40"/>
      <c r="K43" s="40"/>
    </row>
    <row r="44" spans="4:11">
      <c r="D44" s="40"/>
      <c r="E44" s="41"/>
      <c r="F44" s="42"/>
      <c r="G44" s="42"/>
      <c r="H44" s="41"/>
      <c r="I44" s="42"/>
      <c r="J44" s="40"/>
      <c r="K44" s="40"/>
    </row>
    <row r="45" spans="4:11">
      <c r="D45" s="40"/>
      <c r="E45" s="41"/>
      <c r="F45" s="42"/>
      <c r="G45" s="42"/>
      <c r="H45" s="41"/>
      <c r="I45" s="42"/>
      <c r="J45" s="40"/>
      <c r="K45" s="40"/>
    </row>
    <row r="46" spans="4:11">
      <c r="D46" s="40"/>
      <c r="E46" s="41"/>
      <c r="F46" s="42"/>
      <c r="G46" s="42"/>
      <c r="H46" s="41"/>
      <c r="I46" s="42"/>
      <c r="J46" s="40"/>
      <c r="K46" s="40"/>
    </row>
    <row r="47" spans="4:11">
      <c r="D47" s="40"/>
      <c r="E47" s="41"/>
      <c r="F47" s="42"/>
      <c r="G47" s="42"/>
      <c r="H47" s="41"/>
      <c r="I47" s="42"/>
      <c r="J47" s="40"/>
      <c r="K47" s="40"/>
    </row>
    <row r="48" spans="4:11">
      <c r="D48" s="40"/>
      <c r="E48" s="41"/>
      <c r="F48" s="42"/>
      <c r="G48" s="42"/>
      <c r="H48" s="41"/>
      <c r="I48" s="42"/>
      <c r="J48" s="40"/>
      <c r="K48" s="40"/>
    </row>
    <row r="49" spans="4:11">
      <c r="D49" s="40"/>
      <c r="E49" s="41"/>
      <c r="F49" s="42"/>
      <c r="G49" s="42"/>
      <c r="H49" s="41"/>
      <c r="I49" s="42"/>
      <c r="J49" s="40"/>
      <c r="K49" s="40"/>
    </row>
    <row r="50" spans="4:11">
      <c r="D50" s="40"/>
      <c r="E50" s="41"/>
      <c r="F50" s="42"/>
      <c r="G50" s="42"/>
      <c r="H50" s="41"/>
      <c r="I50" s="42"/>
      <c r="J50" s="40"/>
      <c r="K50" s="40"/>
    </row>
    <row r="51" spans="4:11">
      <c r="D51" s="40"/>
      <c r="E51" s="41"/>
      <c r="F51" s="42"/>
      <c r="G51" s="42"/>
      <c r="H51" s="41"/>
      <c r="I51" s="42"/>
      <c r="J51" s="40"/>
      <c r="K51" s="40"/>
    </row>
    <row r="52" spans="4:11">
      <c r="D52" s="40"/>
      <c r="E52" s="41"/>
      <c r="F52" s="42"/>
      <c r="G52" s="42"/>
      <c r="H52" s="41"/>
      <c r="I52" s="42"/>
      <c r="J52" s="40"/>
      <c r="K52" s="40"/>
    </row>
    <row r="53" spans="4:11">
      <c r="D53" s="40"/>
      <c r="E53" s="41"/>
      <c r="F53" s="42"/>
      <c r="G53" s="42"/>
      <c r="H53" s="41"/>
      <c r="I53" s="42"/>
      <c r="J53" s="40"/>
      <c r="K53" s="40"/>
    </row>
    <row r="54" spans="4:11">
      <c r="D54" s="40"/>
      <c r="E54" s="41"/>
      <c r="F54" s="42"/>
      <c r="G54" s="42"/>
      <c r="H54" s="41"/>
      <c r="I54" s="42"/>
      <c r="J54" s="40"/>
      <c r="K54" s="40"/>
    </row>
    <row r="55" spans="4:11">
      <c r="D55" s="40"/>
      <c r="E55" s="41"/>
      <c r="F55" s="42"/>
      <c r="G55" s="42"/>
      <c r="H55" s="41"/>
      <c r="I55" s="42"/>
      <c r="J55" s="40"/>
      <c r="K55" s="40"/>
    </row>
    <row r="56" spans="4:11">
      <c r="D56" s="40"/>
      <c r="E56" s="41"/>
      <c r="F56" s="42"/>
      <c r="G56" s="42"/>
      <c r="H56" s="41"/>
      <c r="I56" s="42"/>
      <c r="J56" s="40"/>
      <c r="K56" s="40"/>
    </row>
    <row r="57" spans="4:11">
      <c r="D57" s="40"/>
      <c r="E57" s="41"/>
      <c r="F57" s="42"/>
      <c r="G57" s="42"/>
      <c r="H57" s="41"/>
      <c r="I57" s="42"/>
      <c r="J57" s="40"/>
      <c r="K57" s="40"/>
    </row>
    <row r="58" spans="4:11">
      <c r="D58" s="40"/>
      <c r="E58" s="41"/>
      <c r="F58" s="42"/>
      <c r="G58" s="42"/>
      <c r="H58" s="41"/>
      <c r="I58" s="42"/>
      <c r="J58" s="40"/>
      <c r="K58" s="40"/>
    </row>
    <row r="59" spans="4:11">
      <c r="D59" s="40"/>
      <c r="E59" s="41"/>
      <c r="F59" s="42"/>
      <c r="G59" s="42"/>
      <c r="H59" s="41"/>
      <c r="I59" s="42"/>
      <c r="J59" s="40"/>
      <c r="K59" s="40"/>
    </row>
    <row r="60" spans="4:11">
      <c r="D60" s="40"/>
      <c r="E60" s="41"/>
      <c r="F60" s="42"/>
      <c r="G60" s="42"/>
      <c r="H60" s="41"/>
      <c r="I60" s="42"/>
      <c r="J60" s="40"/>
      <c r="K60" s="40"/>
    </row>
    <row r="61" spans="4:11">
      <c r="D61" s="40"/>
      <c r="E61" s="41"/>
      <c r="F61" s="42"/>
      <c r="G61" s="42"/>
      <c r="H61" s="41"/>
      <c r="I61" s="42"/>
      <c r="J61" s="40"/>
      <c r="K61" s="40"/>
    </row>
    <row r="62" spans="4:11">
      <c r="D62" s="40"/>
      <c r="E62" s="41"/>
      <c r="F62" s="42"/>
      <c r="G62" s="42"/>
      <c r="H62" s="41"/>
      <c r="I62" s="42"/>
      <c r="J62" s="40"/>
      <c r="K62" s="40"/>
    </row>
    <row r="63" spans="4:11">
      <c r="D63" s="40"/>
      <c r="E63" s="41"/>
      <c r="F63" s="42"/>
      <c r="G63" s="42"/>
      <c r="H63" s="41"/>
      <c r="I63" s="42"/>
      <c r="J63" s="40"/>
      <c r="K63" s="40"/>
    </row>
    <row r="64" spans="4:11">
      <c r="D64" s="40"/>
      <c r="E64" s="41"/>
      <c r="F64" s="42"/>
      <c r="G64" s="42"/>
      <c r="H64" s="41"/>
      <c r="I64" s="42"/>
      <c r="J64" s="40"/>
      <c r="K64" s="40"/>
    </row>
    <row r="65" spans="4:11">
      <c r="D65" s="40"/>
      <c r="E65" s="41"/>
      <c r="F65" s="42"/>
      <c r="G65" s="42"/>
      <c r="H65" s="41"/>
      <c r="I65" s="42"/>
      <c r="J65" s="40"/>
      <c r="K65" s="40"/>
    </row>
    <row r="66" spans="4:11">
      <c r="D66" s="40"/>
      <c r="E66" s="41"/>
      <c r="F66" s="42"/>
      <c r="G66" s="42"/>
      <c r="H66" s="41"/>
      <c r="I66" s="42"/>
      <c r="J66" s="40"/>
      <c r="K66" s="40"/>
    </row>
    <row r="67" spans="4:11">
      <c r="D67" s="40"/>
      <c r="E67" s="41"/>
      <c r="F67" s="42"/>
      <c r="G67" s="42"/>
      <c r="H67" s="41"/>
      <c r="I67" s="42"/>
      <c r="J67" s="40"/>
      <c r="K67" s="40"/>
    </row>
    <row r="68" spans="4:11">
      <c r="D68" s="40"/>
      <c r="E68" s="41"/>
      <c r="F68" s="42"/>
      <c r="G68" s="42"/>
      <c r="H68" s="41"/>
      <c r="I68" s="42"/>
      <c r="J68" s="40"/>
      <c r="K68" s="40"/>
    </row>
    <row r="69" spans="4:11">
      <c r="D69" s="40"/>
      <c r="E69" s="41"/>
      <c r="F69" s="42"/>
      <c r="G69" s="42"/>
      <c r="H69" s="41"/>
      <c r="I69" s="42"/>
      <c r="J69" s="40"/>
      <c r="K69" s="40"/>
    </row>
    <row r="70" spans="4:11">
      <c r="D70" s="40"/>
      <c r="E70" s="41"/>
      <c r="F70" s="42"/>
      <c r="G70" s="42"/>
      <c r="H70" s="41"/>
      <c r="I70" s="42"/>
      <c r="J70" s="40"/>
      <c r="K70" s="40"/>
    </row>
    <row r="71" spans="4:11">
      <c r="D71" s="40"/>
      <c r="E71" s="41"/>
      <c r="F71" s="42"/>
      <c r="G71" s="42"/>
      <c r="H71" s="41"/>
      <c r="I71" s="42"/>
      <c r="J71" s="40"/>
      <c r="K71" s="40"/>
    </row>
    <row r="72" spans="4:11">
      <c r="D72" s="40"/>
      <c r="E72" s="41"/>
      <c r="F72" s="42"/>
      <c r="G72" s="42"/>
      <c r="H72" s="41"/>
      <c r="I72" s="42"/>
      <c r="J72" s="40"/>
      <c r="K72" s="40"/>
    </row>
    <row r="73" spans="4:11">
      <c r="D73" s="40"/>
      <c r="E73" s="41"/>
      <c r="F73" s="42"/>
      <c r="G73" s="42"/>
      <c r="H73" s="41"/>
      <c r="I73" s="42"/>
      <c r="J73" s="40"/>
      <c r="K73" s="40"/>
    </row>
    <row r="74" spans="4:11">
      <c r="D74" s="40"/>
      <c r="E74" s="41"/>
      <c r="F74" s="42"/>
      <c r="G74" s="42"/>
      <c r="H74" s="41"/>
      <c r="I74" s="42"/>
      <c r="J74" s="40"/>
      <c r="K74" s="40"/>
    </row>
    <row r="75" spans="4:11">
      <c r="D75" s="40"/>
      <c r="E75" s="41"/>
      <c r="F75" s="42"/>
      <c r="G75" s="42"/>
      <c r="H75" s="41"/>
      <c r="I75" s="42"/>
      <c r="J75" s="40"/>
      <c r="K75" s="40"/>
    </row>
    <row r="76" spans="4:11">
      <c r="D76" s="40"/>
      <c r="E76" s="41"/>
      <c r="F76" s="42"/>
      <c r="G76" s="42"/>
      <c r="H76" s="41"/>
      <c r="I76" s="42"/>
      <c r="J76" s="40"/>
      <c r="K76" s="40"/>
    </row>
    <row r="77" spans="4:11">
      <c r="D77" s="40"/>
      <c r="E77" s="41"/>
      <c r="F77" s="42"/>
      <c r="G77" s="42"/>
      <c r="H77" s="41"/>
      <c r="I77" s="42"/>
      <c r="J77" s="40"/>
      <c r="K77" s="40"/>
    </row>
    <row r="78" spans="4:11">
      <c r="D78" s="40"/>
      <c r="E78" s="41"/>
      <c r="F78" s="42"/>
      <c r="G78" s="42"/>
      <c r="H78" s="41"/>
      <c r="I78" s="42"/>
      <c r="J78" s="40"/>
      <c r="K78" s="40"/>
    </row>
    <row r="79" spans="4:11">
      <c r="D79" s="40"/>
      <c r="E79" s="41"/>
      <c r="F79" s="42"/>
      <c r="G79" s="42"/>
      <c r="H79" s="41"/>
      <c r="I79" s="42"/>
      <c r="J79" s="40"/>
      <c r="K79" s="40"/>
    </row>
    <row r="80" spans="4:11">
      <c r="D80" s="40"/>
      <c r="E80" s="41"/>
      <c r="F80" s="42"/>
      <c r="G80" s="42"/>
      <c r="H80" s="41"/>
      <c r="I80" s="42"/>
      <c r="J80" s="40"/>
      <c r="K80" s="40"/>
    </row>
    <row r="81" spans="4:11">
      <c r="D81" s="40"/>
      <c r="E81" s="41"/>
      <c r="F81" s="42"/>
      <c r="G81" s="42"/>
      <c r="H81" s="41"/>
      <c r="I81" s="42"/>
      <c r="J81" s="40"/>
      <c r="K81" s="40"/>
    </row>
    <row r="82" spans="4:11">
      <c r="D82" s="40"/>
      <c r="E82" s="41"/>
      <c r="F82" s="42"/>
      <c r="G82" s="42"/>
      <c r="H82" s="41"/>
      <c r="I82" s="42"/>
      <c r="J82" s="40"/>
      <c r="K82" s="40"/>
    </row>
    <row r="83" spans="4:11">
      <c r="D83" s="40"/>
      <c r="E83" s="41"/>
      <c r="F83" s="42"/>
      <c r="G83" s="42"/>
      <c r="H83" s="41"/>
      <c r="I83" s="42"/>
      <c r="J83" s="40"/>
      <c r="K83" s="40"/>
    </row>
    <row r="84" spans="4:11">
      <c r="D84" s="40"/>
      <c r="E84" s="41"/>
      <c r="F84" s="42"/>
      <c r="G84" s="42"/>
      <c r="H84" s="41"/>
      <c r="I84" s="42"/>
      <c r="J84" s="40"/>
      <c r="K84" s="40"/>
    </row>
    <row r="85" spans="4:11">
      <c r="D85" s="40"/>
      <c r="E85" s="41"/>
      <c r="F85" s="42"/>
      <c r="G85" s="42"/>
      <c r="H85" s="41"/>
      <c r="I85" s="42"/>
      <c r="J85" s="40"/>
      <c r="K85" s="40"/>
    </row>
    <row r="86" spans="4:11">
      <c r="D86" s="40"/>
      <c r="E86" s="41"/>
      <c r="F86" s="42"/>
      <c r="G86" s="42"/>
      <c r="H86" s="41"/>
      <c r="I86" s="42"/>
      <c r="J86" s="40"/>
      <c r="K86" s="40"/>
    </row>
    <row r="87" spans="4:11">
      <c r="D87" s="40"/>
      <c r="E87" s="41"/>
      <c r="F87" s="42"/>
      <c r="G87" s="42"/>
      <c r="H87" s="41"/>
      <c r="I87" s="42"/>
      <c r="J87" s="40"/>
      <c r="K87" s="40"/>
    </row>
    <row r="88" spans="4:11">
      <c r="D88" s="40"/>
      <c r="E88" s="41"/>
      <c r="F88" s="42"/>
      <c r="G88" s="42"/>
      <c r="H88" s="41"/>
      <c r="I88" s="42"/>
      <c r="J88" s="40"/>
      <c r="K88" s="40"/>
    </row>
    <row r="89" spans="4:11">
      <c r="D89" s="40"/>
      <c r="E89" s="41"/>
      <c r="F89" s="42"/>
      <c r="G89" s="42"/>
      <c r="H89" s="41"/>
      <c r="I89" s="42"/>
      <c r="J89" s="40"/>
      <c r="K89" s="40"/>
    </row>
    <row r="90" spans="4:11">
      <c r="D90" s="40"/>
      <c r="E90" s="41"/>
      <c r="F90" s="42"/>
      <c r="G90" s="42"/>
      <c r="H90" s="41"/>
      <c r="I90" s="42"/>
      <c r="J90" s="40"/>
      <c r="K90" s="40"/>
    </row>
    <row r="91" spans="4:11">
      <c r="D91" s="40"/>
      <c r="E91" s="41"/>
      <c r="F91" s="42"/>
      <c r="G91" s="42"/>
      <c r="H91" s="41"/>
      <c r="I91" s="42"/>
      <c r="J91" s="40"/>
      <c r="K91" s="40"/>
    </row>
    <row r="92" spans="4:11">
      <c r="D92" s="40"/>
      <c r="E92" s="41"/>
      <c r="F92" s="42"/>
      <c r="G92" s="42"/>
      <c r="H92" s="41"/>
      <c r="I92" s="42"/>
      <c r="J92" s="40"/>
      <c r="K92" s="40"/>
    </row>
    <row r="93" spans="4:11">
      <c r="D93" s="40"/>
      <c r="E93" s="41"/>
      <c r="F93" s="42"/>
      <c r="G93" s="42"/>
      <c r="H93" s="41"/>
      <c r="I93" s="42"/>
      <c r="J93" s="40"/>
      <c r="K93" s="40"/>
    </row>
    <row r="94" spans="4:11">
      <c r="D94" s="40"/>
      <c r="E94" s="41"/>
      <c r="F94" s="42"/>
      <c r="G94" s="42"/>
      <c r="H94" s="41"/>
      <c r="I94" s="42"/>
      <c r="J94" s="40"/>
      <c r="K94" s="40"/>
    </row>
    <row r="95" spans="4:11">
      <c r="D95" s="40"/>
      <c r="E95" s="41"/>
      <c r="F95" s="42"/>
      <c r="G95" s="42"/>
      <c r="H95" s="41"/>
      <c r="I95" s="42"/>
      <c r="J95" s="40"/>
      <c r="K95" s="40"/>
    </row>
    <row r="96" spans="4:11">
      <c r="D96" s="40"/>
      <c r="E96" s="41"/>
      <c r="F96" s="42"/>
      <c r="G96" s="42"/>
      <c r="H96" s="41"/>
      <c r="I96" s="42"/>
      <c r="J96" s="40"/>
      <c r="K96" s="40"/>
    </row>
    <row r="97" spans="4:11">
      <c r="D97" s="40"/>
      <c r="E97" s="41"/>
      <c r="F97" s="42"/>
      <c r="G97" s="42"/>
      <c r="H97" s="41"/>
      <c r="I97" s="42"/>
      <c r="J97" s="40"/>
      <c r="K97" s="40"/>
    </row>
    <row r="98" spans="4:11">
      <c r="D98" s="40"/>
      <c r="E98" s="41"/>
      <c r="F98" s="42"/>
      <c r="G98" s="42"/>
      <c r="H98" s="41"/>
      <c r="I98" s="42"/>
      <c r="J98" s="40"/>
      <c r="K98" s="40"/>
    </row>
    <row r="99" spans="4:11">
      <c r="D99" s="40"/>
      <c r="E99" s="41"/>
      <c r="F99" s="42"/>
      <c r="G99" s="42"/>
      <c r="H99" s="41"/>
      <c r="I99" s="42"/>
      <c r="J99" s="40"/>
      <c r="K99" s="40"/>
    </row>
    <row r="100" spans="4:11">
      <c r="D100" s="40"/>
      <c r="E100" s="41"/>
      <c r="F100" s="42"/>
      <c r="G100" s="42"/>
      <c r="H100" s="41"/>
      <c r="I100" s="42"/>
      <c r="J100" s="40"/>
      <c r="K100" s="40"/>
    </row>
    <row r="101" spans="4:11">
      <c r="D101" s="40"/>
      <c r="E101" s="41"/>
      <c r="F101" s="42"/>
      <c r="G101" s="42"/>
      <c r="H101" s="41"/>
      <c r="I101" s="42"/>
      <c r="J101" s="40"/>
      <c r="K101" s="40"/>
    </row>
    <row r="102" spans="4:11">
      <c r="D102" s="40"/>
      <c r="E102" s="41"/>
      <c r="F102" s="42"/>
      <c r="G102" s="42"/>
      <c r="H102" s="41"/>
      <c r="I102" s="42"/>
      <c r="J102" s="40"/>
      <c r="K102" s="40"/>
    </row>
    <row r="103" spans="4:11">
      <c r="D103" s="40"/>
      <c r="E103" s="41"/>
      <c r="F103" s="42"/>
      <c r="G103" s="42"/>
      <c r="H103" s="41"/>
      <c r="I103" s="42"/>
      <c r="J103" s="40"/>
      <c r="K103" s="40"/>
    </row>
    <row r="104" spans="4:11">
      <c r="D104" s="40"/>
      <c r="E104" s="41"/>
      <c r="F104" s="42"/>
      <c r="G104" s="42"/>
      <c r="H104" s="41"/>
      <c r="I104" s="42"/>
      <c r="J104" s="40"/>
      <c r="K104" s="40"/>
    </row>
    <row r="105" spans="4:11">
      <c r="D105" s="40"/>
      <c r="E105" s="41"/>
      <c r="F105" s="42"/>
      <c r="G105" s="42"/>
      <c r="H105" s="41"/>
      <c r="I105" s="42"/>
      <c r="J105" s="40"/>
      <c r="K105" s="40"/>
    </row>
    <row r="106" spans="4:11">
      <c r="D106" s="40"/>
      <c r="E106" s="41"/>
      <c r="F106" s="42"/>
      <c r="G106" s="42"/>
      <c r="H106" s="41"/>
      <c r="I106" s="42"/>
      <c r="J106" s="40"/>
      <c r="K106" s="40"/>
    </row>
    <row r="107" spans="4:11">
      <c r="D107" s="40"/>
      <c r="E107" s="41"/>
      <c r="F107" s="42"/>
      <c r="G107" s="42"/>
      <c r="H107" s="41"/>
      <c r="I107" s="42"/>
      <c r="J107" s="40"/>
      <c r="K107" s="40"/>
    </row>
    <row r="108" spans="4:11">
      <c r="D108" s="40"/>
      <c r="E108" s="41"/>
      <c r="F108" s="42"/>
      <c r="G108" s="42"/>
      <c r="H108" s="41"/>
      <c r="I108" s="42"/>
      <c r="J108" s="40"/>
      <c r="K108" s="40"/>
    </row>
    <row r="109" spans="4:11">
      <c r="D109" s="40"/>
      <c r="E109" s="41"/>
      <c r="F109" s="42"/>
      <c r="G109" s="42"/>
      <c r="H109" s="41"/>
      <c r="I109" s="42"/>
      <c r="J109" s="40"/>
      <c r="K109" s="40"/>
    </row>
    <row r="110" spans="4:11">
      <c r="D110" s="40"/>
      <c r="E110" s="41"/>
      <c r="F110" s="42"/>
      <c r="G110" s="42"/>
      <c r="H110" s="41"/>
      <c r="I110" s="42"/>
      <c r="J110" s="40"/>
      <c r="K110" s="40"/>
    </row>
    <row r="111" spans="4:11">
      <c r="D111" s="40"/>
      <c r="E111" s="41"/>
      <c r="F111" s="42"/>
      <c r="G111" s="42"/>
      <c r="H111" s="41"/>
      <c r="I111" s="42"/>
      <c r="J111" s="40"/>
      <c r="K111" s="40"/>
    </row>
    <row r="112" spans="4:11">
      <c r="D112" s="40"/>
      <c r="E112" s="41"/>
      <c r="F112" s="42"/>
      <c r="G112" s="42"/>
      <c r="H112" s="41"/>
      <c r="I112" s="42"/>
      <c r="J112" s="40"/>
      <c r="K112" s="40"/>
    </row>
    <row r="113" spans="4:11">
      <c r="D113" s="40"/>
      <c r="E113" s="41"/>
      <c r="F113" s="42"/>
      <c r="G113" s="42"/>
      <c r="H113" s="41"/>
      <c r="I113" s="42"/>
      <c r="J113" s="40"/>
      <c r="K113" s="40"/>
    </row>
    <row r="114" spans="4:11">
      <c r="D114" s="40"/>
      <c r="E114" s="41"/>
      <c r="F114" s="42"/>
      <c r="G114" s="42"/>
      <c r="H114" s="41"/>
      <c r="I114" s="42"/>
      <c r="J114" s="40"/>
      <c r="K114" s="40"/>
    </row>
    <row r="115" spans="4:11">
      <c r="D115" s="40"/>
      <c r="E115" s="41"/>
      <c r="F115" s="42"/>
      <c r="G115" s="42"/>
      <c r="H115" s="41"/>
      <c r="I115" s="42"/>
      <c r="J115" s="40"/>
      <c r="K115" s="40"/>
    </row>
    <row r="116" spans="4:11">
      <c r="D116" s="40"/>
      <c r="E116" s="41"/>
      <c r="F116" s="42"/>
      <c r="G116" s="42"/>
      <c r="H116" s="41"/>
      <c r="I116" s="42"/>
      <c r="J116" s="40"/>
      <c r="K116" s="40"/>
    </row>
    <row r="117" spans="4:11">
      <c r="D117" s="40"/>
      <c r="E117" s="41"/>
      <c r="F117" s="42"/>
      <c r="G117" s="42"/>
      <c r="H117" s="41"/>
      <c r="I117" s="42"/>
      <c r="J117" s="40"/>
      <c r="K117" s="40"/>
    </row>
    <row r="118" spans="4:11">
      <c r="D118" s="40"/>
      <c r="E118" s="41"/>
      <c r="F118" s="42"/>
      <c r="G118" s="42"/>
      <c r="H118" s="41"/>
      <c r="I118" s="42"/>
      <c r="J118" s="40"/>
      <c r="K118" s="40"/>
    </row>
    <row r="119" spans="4:11">
      <c r="D119" s="40"/>
      <c r="E119" s="41"/>
      <c r="F119" s="42"/>
      <c r="G119" s="42"/>
      <c r="H119" s="41"/>
      <c r="I119" s="42"/>
      <c r="J119" s="40"/>
      <c r="K119" s="40"/>
    </row>
    <row r="120" spans="4:11">
      <c r="D120" s="40"/>
      <c r="E120" s="41"/>
      <c r="F120" s="42"/>
      <c r="G120" s="42"/>
      <c r="H120" s="41"/>
      <c r="I120" s="42"/>
      <c r="J120" s="40"/>
      <c r="K120" s="40"/>
    </row>
    <row r="121" spans="4:11">
      <c r="D121" s="40"/>
      <c r="E121" s="41"/>
      <c r="F121" s="42"/>
      <c r="G121" s="42"/>
      <c r="H121" s="41"/>
      <c r="I121" s="42"/>
      <c r="J121" s="40"/>
      <c r="K121" s="40"/>
    </row>
    <row r="122" spans="4:11">
      <c r="D122" s="40"/>
      <c r="E122" s="41"/>
      <c r="F122" s="42"/>
      <c r="G122" s="42"/>
      <c r="H122" s="41"/>
      <c r="I122" s="42"/>
      <c r="J122" s="40"/>
      <c r="K122" s="40"/>
    </row>
    <row r="123" spans="4:11">
      <c r="D123" s="40"/>
      <c r="E123" s="41"/>
      <c r="F123" s="42"/>
      <c r="G123" s="42"/>
      <c r="H123" s="41"/>
      <c r="I123" s="42"/>
      <c r="J123" s="40"/>
      <c r="K123" s="40"/>
    </row>
    <row r="124" spans="4:11">
      <c r="D124" s="40"/>
      <c r="E124" s="41"/>
      <c r="F124" s="42"/>
      <c r="G124" s="42"/>
      <c r="H124" s="41"/>
      <c r="I124" s="42"/>
      <c r="J124" s="40"/>
      <c r="K124" s="40"/>
    </row>
    <row r="125" spans="4:11">
      <c r="D125" s="40"/>
      <c r="E125" s="41"/>
      <c r="F125" s="42"/>
      <c r="G125" s="42"/>
      <c r="H125" s="41"/>
      <c r="I125" s="42"/>
      <c r="J125" s="40"/>
      <c r="K125" s="40"/>
    </row>
    <row r="126" spans="4:11">
      <c r="D126" s="40"/>
      <c r="E126" s="41"/>
      <c r="F126" s="42"/>
      <c r="G126" s="42"/>
      <c r="H126" s="41"/>
      <c r="I126" s="42"/>
      <c r="J126" s="40"/>
      <c r="K126" s="40"/>
    </row>
    <row r="127" spans="4:11">
      <c r="D127" s="40"/>
      <c r="E127" s="41"/>
      <c r="F127" s="42"/>
      <c r="G127" s="42"/>
      <c r="H127" s="41"/>
      <c r="I127" s="42"/>
      <c r="J127" s="40"/>
      <c r="K127" s="40"/>
    </row>
    <row r="128" spans="4:11">
      <c r="D128" s="40"/>
      <c r="E128" s="41"/>
      <c r="F128" s="42"/>
      <c r="G128" s="42"/>
      <c r="H128" s="41"/>
      <c r="I128" s="42"/>
      <c r="J128" s="40"/>
      <c r="K128" s="40"/>
    </row>
    <row r="129" spans="4:11">
      <c r="D129" s="40"/>
      <c r="E129" s="41"/>
      <c r="F129" s="42"/>
      <c r="G129" s="42"/>
      <c r="H129" s="41"/>
      <c r="I129" s="42"/>
      <c r="J129" s="40"/>
      <c r="K129" s="40"/>
    </row>
    <row r="130" spans="4:11">
      <c r="D130" s="40"/>
      <c r="E130" s="41"/>
      <c r="F130" s="42"/>
      <c r="G130" s="42"/>
      <c r="H130" s="41"/>
      <c r="I130" s="42"/>
      <c r="J130" s="40"/>
      <c r="K130" s="40"/>
    </row>
    <row r="131" spans="4:11">
      <c r="D131" s="40"/>
      <c r="E131" s="41"/>
      <c r="F131" s="42"/>
      <c r="G131" s="42"/>
      <c r="H131" s="41"/>
      <c r="I131" s="42"/>
      <c r="J131" s="40"/>
      <c r="K131" s="40"/>
    </row>
    <row r="132" spans="4:11">
      <c r="D132" s="40"/>
      <c r="E132" s="41"/>
      <c r="F132" s="42"/>
      <c r="G132" s="42"/>
      <c r="H132" s="41"/>
      <c r="I132" s="42"/>
      <c r="J132" s="40"/>
      <c r="K132" s="40"/>
    </row>
    <row r="133" spans="4:11">
      <c r="D133" s="40"/>
      <c r="E133" s="41"/>
      <c r="F133" s="42"/>
      <c r="G133" s="42"/>
      <c r="H133" s="41"/>
      <c r="I133" s="42"/>
      <c r="J133" s="40"/>
      <c r="K133" s="40"/>
    </row>
    <row r="134" spans="4:11">
      <c r="D134" s="40"/>
      <c r="E134" s="41"/>
      <c r="F134" s="42"/>
      <c r="G134" s="42"/>
      <c r="H134" s="41"/>
      <c r="I134" s="42"/>
      <c r="J134" s="40"/>
      <c r="K134" s="40"/>
    </row>
    <row r="135" spans="4:11">
      <c r="D135" s="40"/>
      <c r="E135" s="41"/>
      <c r="F135" s="42"/>
      <c r="G135" s="42"/>
      <c r="H135" s="41"/>
      <c r="I135" s="42"/>
      <c r="J135" s="40"/>
      <c r="K135" s="40"/>
    </row>
    <row r="136" spans="4:11">
      <c r="D136" s="40"/>
      <c r="E136" s="41"/>
      <c r="F136" s="42"/>
      <c r="G136" s="42"/>
      <c r="H136" s="41"/>
      <c r="I136" s="42"/>
      <c r="J136" s="40"/>
      <c r="K136" s="40"/>
    </row>
    <row r="137" spans="4:11">
      <c r="D137" s="40"/>
      <c r="E137" s="41"/>
      <c r="F137" s="42"/>
      <c r="G137" s="42"/>
      <c r="H137" s="41"/>
      <c r="I137" s="42"/>
      <c r="J137" s="40"/>
      <c r="K137" s="40"/>
    </row>
    <row r="138" spans="4:11">
      <c r="D138" s="40"/>
      <c r="E138" s="41"/>
      <c r="F138" s="42"/>
      <c r="G138" s="42"/>
      <c r="H138" s="41"/>
      <c r="I138" s="42"/>
      <c r="J138" s="40"/>
      <c r="K138" s="40"/>
    </row>
    <row r="139" spans="4:11">
      <c r="D139" s="40"/>
      <c r="E139" s="41"/>
      <c r="F139" s="43"/>
      <c r="G139" s="44"/>
      <c r="H139" s="41"/>
      <c r="I139" s="43"/>
      <c r="J139" s="41"/>
      <c r="K139" s="41"/>
    </row>
    <row r="140" spans="4:11">
      <c r="D140" s="40"/>
      <c r="E140" s="41"/>
      <c r="F140" s="43"/>
      <c r="G140" s="43"/>
      <c r="H140" s="41"/>
      <c r="I140" s="43"/>
      <c r="J140" s="41"/>
      <c r="K140" s="41"/>
    </row>
    <row r="141" spans="4:11">
      <c r="D141" s="40"/>
      <c r="E141" s="41"/>
      <c r="F141" s="43"/>
      <c r="G141" s="43"/>
      <c r="H141" s="41"/>
      <c r="I141" s="43"/>
      <c r="J141" s="41"/>
      <c r="K141" s="41"/>
    </row>
    <row r="142" spans="4:11">
      <c r="D142" s="40"/>
      <c r="E142" s="41"/>
      <c r="F142" s="43"/>
      <c r="G142" s="43"/>
      <c r="H142" s="41"/>
      <c r="I142" s="43"/>
      <c r="J142" s="41"/>
      <c r="K142" s="41"/>
    </row>
    <row r="143" spans="4:11">
      <c r="D143" s="40"/>
      <c r="E143" s="41"/>
      <c r="F143" s="43"/>
      <c r="G143" s="43"/>
      <c r="H143" s="41"/>
      <c r="I143" s="43"/>
      <c r="J143" s="41"/>
      <c r="K143" s="41"/>
    </row>
    <row r="144" spans="4:11">
      <c r="D144" s="40"/>
      <c r="E144" s="41"/>
      <c r="F144" s="43"/>
      <c r="G144" s="42"/>
      <c r="H144" s="41"/>
      <c r="I144" s="42"/>
      <c r="J144" s="40"/>
      <c r="K144" s="40"/>
    </row>
    <row r="145" spans="4:11">
      <c r="D145" s="40"/>
      <c r="E145" s="41"/>
      <c r="F145" s="43"/>
      <c r="G145" s="42"/>
      <c r="H145" s="41"/>
      <c r="I145" s="42"/>
      <c r="J145" s="40"/>
      <c r="K145" s="40"/>
    </row>
    <row r="146" spans="4:11">
      <c r="D146" s="40"/>
      <c r="E146" s="41"/>
      <c r="F146" s="42"/>
      <c r="G146" s="42"/>
      <c r="H146" s="41"/>
      <c r="I146" s="42"/>
      <c r="J146" s="40"/>
      <c r="K146" s="40"/>
    </row>
    <row r="147" spans="4:11">
      <c r="D147" s="40"/>
      <c r="E147" s="41"/>
      <c r="F147" s="42"/>
      <c r="G147" s="42"/>
      <c r="H147" s="41"/>
      <c r="I147" s="42"/>
      <c r="J147" s="40"/>
      <c r="K147" s="40"/>
    </row>
    <row r="148" spans="4:11">
      <c r="D148" s="40"/>
      <c r="E148" s="41"/>
      <c r="F148" s="42"/>
      <c r="G148" s="42"/>
      <c r="H148" s="41"/>
      <c r="I148" s="42"/>
      <c r="J148" s="40"/>
      <c r="K148" s="40"/>
    </row>
    <row r="149" spans="4:11">
      <c r="D149" s="40"/>
      <c r="E149" s="41"/>
      <c r="F149" s="42"/>
      <c r="G149" s="42"/>
      <c r="H149" s="41"/>
      <c r="I149" s="42"/>
      <c r="J149" s="40"/>
      <c r="K149" s="40"/>
    </row>
    <row r="150" spans="4:11">
      <c r="D150" s="40"/>
      <c r="E150" s="41"/>
      <c r="F150" s="42"/>
      <c r="G150" s="42"/>
      <c r="H150" s="41"/>
      <c r="I150" s="42"/>
      <c r="J150" s="40"/>
      <c r="K150" s="40"/>
    </row>
    <row r="151" spans="4:11">
      <c r="D151" s="40"/>
      <c r="E151" s="41"/>
      <c r="F151" s="42"/>
      <c r="G151" s="42"/>
      <c r="H151" s="41"/>
      <c r="I151" s="42"/>
      <c r="J151" s="40"/>
      <c r="K151" s="40"/>
    </row>
    <row r="152" spans="4:11">
      <c r="D152" s="40"/>
      <c r="E152" s="41"/>
      <c r="F152" s="42"/>
      <c r="G152" s="42"/>
      <c r="H152" s="41"/>
      <c r="I152" s="42"/>
      <c r="J152" s="40"/>
      <c r="K152" s="40"/>
    </row>
    <row r="153" spans="4:11">
      <c r="D153" s="40"/>
      <c r="E153" s="41"/>
      <c r="F153" s="42"/>
      <c r="G153" s="42"/>
      <c r="H153" s="41"/>
      <c r="I153" s="42"/>
      <c r="J153" s="40"/>
      <c r="K153" s="40"/>
    </row>
    <row r="154" spans="4:11">
      <c r="D154" s="40"/>
      <c r="E154" s="41"/>
      <c r="F154" s="42"/>
      <c r="G154" s="42"/>
      <c r="H154" s="41"/>
      <c r="I154" s="42"/>
      <c r="J154" s="40"/>
      <c r="K154" s="40"/>
    </row>
    <row r="155" spans="4:11">
      <c r="D155" s="40"/>
      <c r="E155" s="41"/>
      <c r="F155" s="42"/>
      <c r="G155" s="42"/>
      <c r="H155" s="41"/>
      <c r="I155" s="42"/>
      <c r="J155" s="40"/>
      <c r="K155" s="40"/>
    </row>
    <row r="156" spans="4:11">
      <c r="D156" s="40"/>
      <c r="E156" s="41"/>
      <c r="F156" s="42"/>
      <c r="G156" s="42"/>
      <c r="H156" s="41"/>
      <c r="I156" s="42"/>
      <c r="J156" s="40"/>
      <c r="K156" s="40"/>
    </row>
    <row r="157" spans="4:11">
      <c r="D157" s="40"/>
      <c r="E157" s="41"/>
      <c r="F157" s="42"/>
      <c r="G157" s="42"/>
      <c r="H157" s="41"/>
      <c r="I157" s="42"/>
      <c r="J157" s="40"/>
      <c r="K157" s="40"/>
    </row>
    <row r="158" spans="4:11">
      <c r="D158" s="40"/>
      <c r="E158" s="41"/>
      <c r="F158" s="42"/>
      <c r="G158" s="42"/>
      <c r="H158" s="41"/>
      <c r="I158" s="42"/>
      <c r="J158" s="40"/>
      <c r="K158" s="40"/>
    </row>
    <row r="159" spans="4:11">
      <c r="D159" s="40"/>
      <c r="E159" s="41"/>
      <c r="F159" s="42"/>
      <c r="G159" s="42"/>
      <c r="H159" s="41"/>
      <c r="I159" s="42"/>
      <c r="J159" s="40"/>
      <c r="K159" s="40"/>
    </row>
    <row r="160" spans="4:11">
      <c r="D160" s="40"/>
      <c r="E160" s="41"/>
      <c r="F160" s="42"/>
      <c r="G160" s="42"/>
      <c r="H160" s="41"/>
      <c r="I160" s="42"/>
      <c r="J160" s="40"/>
      <c r="K160" s="40"/>
    </row>
    <row r="161" spans="4:11">
      <c r="D161" s="40"/>
      <c r="E161" s="41"/>
      <c r="F161" s="42"/>
      <c r="G161" s="42"/>
      <c r="H161" s="41"/>
      <c r="I161" s="42"/>
      <c r="J161" s="40"/>
      <c r="K161" s="40"/>
    </row>
    <row r="162" spans="4:11">
      <c r="D162" s="40"/>
      <c r="E162" s="41"/>
      <c r="F162" s="42"/>
      <c r="G162" s="42"/>
      <c r="H162" s="41"/>
      <c r="I162" s="42"/>
      <c r="J162" s="40"/>
      <c r="K162" s="40"/>
    </row>
    <row r="163" spans="4:11">
      <c r="D163" s="40"/>
      <c r="E163" s="41"/>
      <c r="F163" s="42"/>
      <c r="G163" s="42"/>
      <c r="H163" s="41"/>
      <c r="I163" s="42"/>
      <c r="J163" s="40"/>
      <c r="K163" s="40"/>
    </row>
    <row r="164" spans="4:11">
      <c r="D164" s="40"/>
      <c r="E164" s="41"/>
      <c r="F164" s="42"/>
      <c r="G164" s="42"/>
      <c r="H164" s="41"/>
      <c r="I164" s="42"/>
      <c r="J164" s="40"/>
      <c r="K164" s="40"/>
    </row>
    <row r="165" spans="4:11">
      <c r="D165" s="40"/>
      <c r="E165" s="41"/>
      <c r="F165" s="42"/>
      <c r="G165" s="42"/>
      <c r="H165" s="41"/>
      <c r="I165" s="42"/>
      <c r="J165" s="40"/>
      <c r="K165" s="40"/>
    </row>
    <row r="166" spans="4:11">
      <c r="D166" s="40"/>
      <c r="E166" s="41"/>
      <c r="F166" s="42"/>
      <c r="G166" s="42"/>
      <c r="H166" s="41"/>
      <c r="I166" s="42"/>
      <c r="J166" s="40"/>
      <c r="K166" s="40"/>
    </row>
    <row r="167" spans="4:11">
      <c r="D167" s="40"/>
      <c r="E167" s="41"/>
      <c r="F167" s="42"/>
      <c r="G167" s="42"/>
      <c r="H167" s="41"/>
      <c r="I167" s="42"/>
      <c r="J167" s="40"/>
      <c r="K167" s="40"/>
    </row>
    <row r="168" spans="4:11">
      <c r="D168" s="40"/>
      <c r="E168" s="41"/>
      <c r="F168" s="42"/>
      <c r="G168" s="42"/>
      <c r="H168" s="41"/>
      <c r="I168" s="42"/>
      <c r="J168" s="40"/>
      <c r="K168" s="40"/>
    </row>
    <row r="169" spans="4:11">
      <c r="D169" s="40"/>
      <c r="E169" s="40"/>
      <c r="F169" s="42"/>
      <c r="G169" s="42"/>
      <c r="H169" s="41"/>
      <c r="I169" s="42"/>
      <c r="J169" s="40"/>
      <c r="K169" s="40"/>
    </row>
    <row r="170" spans="4:11">
      <c r="D170" s="40"/>
      <c r="E170" s="40"/>
      <c r="F170" s="42"/>
      <c r="G170" s="42"/>
      <c r="H170" s="41"/>
      <c r="I170" s="42"/>
      <c r="J170" s="40"/>
      <c r="K170" s="40"/>
    </row>
    <row r="171" spans="4:11">
      <c r="D171" s="40"/>
      <c r="E171" s="40"/>
      <c r="F171" s="42"/>
      <c r="G171" s="42"/>
      <c r="H171" s="41"/>
      <c r="I171" s="42"/>
      <c r="J171" s="40"/>
      <c r="K171" s="40"/>
    </row>
    <row r="172" spans="4:11">
      <c r="D172" s="40"/>
      <c r="E172" s="40"/>
      <c r="F172" s="42"/>
      <c r="G172" s="42"/>
      <c r="H172" s="41"/>
      <c r="I172" s="42"/>
      <c r="J172" s="40"/>
      <c r="K172" s="40"/>
    </row>
    <row r="173" spans="4:11">
      <c r="D173" s="40"/>
      <c r="E173" s="40"/>
      <c r="F173" s="42"/>
      <c r="G173" s="42"/>
      <c r="H173" s="41"/>
      <c r="I173" s="42"/>
      <c r="J173" s="40"/>
      <c r="K173" s="40"/>
    </row>
    <row r="174" spans="4:11">
      <c r="D174" s="40"/>
      <c r="E174" s="40"/>
      <c r="F174" s="42"/>
      <c r="G174" s="42"/>
      <c r="H174" s="41"/>
      <c r="I174" s="42"/>
      <c r="J174" s="40"/>
      <c r="K174" s="40"/>
    </row>
    <row r="175" spans="4:11">
      <c r="D175" s="40"/>
      <c r="E175" s="40"/>
      <c r="F175" s="42"/>
      <c r="G175" s="42"/>
      <c r="H175" s="41"/>
      <c r="I175" s="42"/>
      <c r="J175" s="40"/>
      <c r="K175" s="40"/>
    </row>
    <row r="176" spans="4:11">
      <c r="D176" s="40"/>
      <c r="E176" s="40"/>
      <c r="F176" s="42"/>
      <c r="G176" s="42"/>
      <c r="H176" s="41"/>
      <c r="I176" s="42"/>
      <c r="J176" s="40"/>
      <c r="K176" s="40"/>
    </row>
    <row r="177" spans="4:11">
      <c r="D177" s="40"/>
      <c r="E177" s="40"/>
      <c r="F177" s="42"/>
      <c r="G177" s="42"/>
      <c r="H177" s="41"/>
      <c r="I177" s="42"/>
      <c r="J177" s="40"/>
      <c r="K177" s="40"/>
    </row>
    <row r="178" spans="4:11">
      <c r="D178" s="40"/>
      <c r="E178" s="40"/>
      <c r="F178" s="42"/>
      <c r="G178" s="42"/>
      <c r="H178" s="41"/>
      <c r="I178" s="42"/>
      <c r="J178" s="40"/>
      <c r="K178" s="40"/>
    </row>
    <row r="179" spans="4:11">
      <c r="D179" s="40"/>
      <c r="E179" s="40"/>
      <c r="F179" s="42"/>
      <c r="G179" s="42"/>
      <c r="H179" s="41"/>
      <c r="I179" s="42"/>
      <c r="J179" s="40"/>
      <c r="K179" s="40"/>
    </row>
    <row r="180" spans="4:11">
      <c r="D180" s="40"/>
      <c r="E180" s="40"/>
      <c r="F180" s="42"/>
      <c r="G180" s="42"/>
      <c r="H180" s="41"/>
      <c r="I180" s="42"/>
      <c r="J180" s="40"/>
      <c r="K180" s="40"/>
    </row>
    <row r="181" spans="4:11">
      <c r="D181" s="40"/>
      <c r="E181" s="40"/>
      <c r="F181" s="42"/>
      <c r="G181" s="42"/>
      <c r="H181" s="41"/>
      <c r="I181" s="42"/>
      <c r="J181" s="40"/>
      <c r="K181" s="40"/>
    </row>
    <row r="182" spans="4:11">
      <c r="D182" s="40"/>
      <c r="E182" s="40"/>
      <c r="F182" s="42"/>
      <c r="G182" s="42"/>
      <c r="H182" s="41"/>
      <c r="I182" s="42"/>
      <c r="J182" s="40"/>
      <c r="K182" s="40"/>
    </row>
    <row r="183" spans="4:11">
      <c r="D183" s="40"/>
      <c r="E183" s="40"/>
      <c r="F183" s="42"/>
      <c r="G183" s="42"/>
      <c r="H183" s="41"/>
      <c r="I183" s="42"/>
      <c r="J183" s="40"/>
      <c r="K183" s="40"/>
    </row>
    <row r="184" spans="4:11">
      <c r="D184" s="40"/>
      <c r="E184" s="40"/>
      <c r="F184" s="42"/>
      <c r="G184" s="42"/>
      <c r="H184" s="41"/>
      <c r="I184" s="42"/>
      <c r="J184" s="40"/>
      <c r="K184" s="40"/>
    </row>
    <row r="185" spans="4:11">
      <c r="D185" s="40"/>
      <c r="E185" s="40"/>
      <c r="F185" s="42"/>
      <c r="G185" s="42"/>
      <c r="H185" s="41"/>
      <c r="I185" s="42"/>
      <c r="J185" s="40"/>
      <c r="K185" s="40"/>
    </row>
    <row r="186" spans="4:11">
      <c r="D186" s="40"/>
      <c r="E186" s="40"/>
      <c r="F186" s="42"/>
      <c r="G186" s="42"/>
      <c r="H186" s="41"/>
      <c r="I186" s="42"/>
      <c r="J186" s="40"/>
      <c r="K186" s="40"/>
    </row>
    <row r="187" spans="4:11">
      <c r="D187" s="40"/>
      <c r="E187" s="40"/>
      <c r="F187" s="42"/>
      <c r="G187" s="42"/>
      <c r="H187" s="41"/>
      <c r="I187" s="42"/>
      <c r="J187" s="40"/>
      <c r="K187" s="40"/>
    </row>
    <row r="188" spans="4:11">
      <c r="D188" s="40"/>
      <c r="E188" s="40"/>
      <c r="F188" s="42"/>
      <c r="G188" s="42"/>
      <c r="H188" s="41"/>
      <c r="I188" s="42"/>
      <c r="J188" s="40"/>
      <c r="K188" s="40"/>
    </row>
    <row r="189" spans="4:11">
      <c r="D189" s="40"/>
      <c r="E189" s="40"/>
      <c r="F189" s="42"/>
      <c r="G189" s="42"/>
      <c r="H189" s="41"/>
      <c r="I189" s="42"/>
      <c r="J189" s="40"/>
      <c r="K189" s="40"/>
    </row>
    <row r="190" spans="4:11">
      <c r="D190" s="40"/>
      <c r="E190" s="40"/>
      <c r="F190" s="42"/>
      <c r="G190" s="42"/>
      <c r="H190" s="41"/>
      <c r="I190" s="42"/>
      <c r="J190" s="40"/>
      <c r="K190" s="40"/>
    </row>
    <row r="191" spans="4:11">
      <c r="D191" s="40"/>
      <c r="E191" s="40"/>
      <c r="F191" s="42"/>
      <c r="G191" s="42"/>
      <c r="H191" s="41"/>
      <c r="I191" s="42"/>
      <c r="J191" s="40"/>
      <c r="K191" s="40"/>
    </row>
    <row r="192" spans="4:11">
      <c r="D192" s="40"/>
      <c r="E192" s="40"/>
      <c r="F192" s="42"/>
      <c r="G192" s="42"/>
      <c r="H192" s="41"/>
      <c r="I192" s="42"/>
      <c r="J192" s="40"/>
      <c r="K192" s="40"/>
    </row>
    <row r="193" spans="4:11">
      <c r="D193" s="40"/>
      <c r="E193" s="40"/>
      <c r="F193" s="42"/>
      <c r="G193" s="42"/>
      <c r="H193" s="41"/>
      <c r="I193" s="42"/>
      <c r="J193" s="40"/>
      <c r="K193" s="40"/>
    </row>
    <row r="194" spans="4:11">
      <c r="D194" s="40"/>
      <c r="E194" s="40"/>
      <c r="F194" s="42"/>
      <c r="G194" s="42"/>
      <c r="H194" s="41"/>
      <c r="I194" s="42"/>
      <c r="J194" s="40"/>
      <c r="K194" s="40"/>
    </row>
    <row r="195" spans="4:11">
      <c r="D195" s="40"/>
      <c r="E195" s="40"/>
      <c r="F195" s="42"/>
      <c r="G195" s="42"/>
      <c r="H195" s="41"/>
      <c r="I195" s="42"/>
      <c r="J195" s="40"/>
      <c r="K195" s="40"/>
    </row>
    <row r="196" spans="4:11">
      <c r="D196" s="40"/>
      <c r="E196" s="40"/>
      <c r="F196" s="42"/>
      <c r="G196" s="42"/>
      <c r="H196" s="41"/>
      <c r="I196" s="42"/>
      <c r="J196" s="40"/>
      <c r="K196" s="40"/>
    </row>
    <row r="197" spans="4:11">
      <c r="D197" s="40"/>
      <c r="E197" s="40"/>
      <c r="F197" s="42"/>
      <c r="G197" s="42"/>
      <c r="H197" s="41"/>
      <c r="I197" s="42"/>
      <c r="J197" s="40"/>
      <c r="K197" s="40"/>
    </row>
    <row r="198" spans="4:11">
      <c r="D198" s="40"/>
      <c r="E198" s="40"/>
      <c r="F198" s="42"/>
      <c r="G198" s="42"/>
      <c r="H198" s="41"/>
      <c r="I198" s="42"/>
      <c r="J198" s="40"/>
      <c r="K198" s="40"/>
    </row>
    <row r="199" spans="4:11">
      <c r="D199" s="40"/>
      <c r="E199" s="40"/>
      <c r="F199" s="42"/>
      <c r="G199" s="42"/>
      <c r="H199" s="41"/>
      <c r="I199" s="42"/>
      <c r="J199" s="40"/>
      <c r="K199" s="40"/>
    </row>
    <row r="200" spans="4:11">
      <c r="D200" s="40"/>
      <c r="E200" s="40"/>
      <c r="F200" s="42"/>
      <c r="G200" s="42"/>
      <c r="H200" s="41"/>
      <c r="I200" s="42"/>
      <c r="J200" s="40"/>
      <c r="K200" s="40"/>
    </row>
    <row r="201" spans="4:11">
      <c r="D201" s="45"/>
      <c r="E201" s="45"/>
      <c r="F201" s="46"/>
      <c r="G201" s="46"/>
      <c r="H201" s="41"/>
      <c r="I201" s="42"/>
      <c r="J201" s="40"/>
      <c r="K201" s="40"/>
    </row>
    <row r="202" spans="4:11">
      <c r="D202" s="45"/>
      <c r="E202" s="45"/>
      <c r="F202" s="46"/>
      <c r="G202" s="46"/>
      <c r="H202" s="41"/>
      <c r="I202" s="42"/>
      <c r="J202" s="40"/>
      <c r="K202" s="40"/>
    </row>
    <row r="203" spans="4:11">
      <c r="D203" s="45"/>
      <c r="E203" s="45"/>
      <c r="F203" s="46"/>
      <c r="G203" s="46"/>
      <c r="H203" s="41"/>
      <c r="I203" s="42"/>
      <c r="J203" s="40"/>
      <c r="K203" s="40"/>
    </row>
    <row r="204" spans="4:11">
      <c r="D204" s="45"/>
      <c r="E204" s="45"/>
      <c r="F204" s="46"/>
      <c r="G204" s="46"/>
      <c r="H204" s="41"/>
      <c r="I204" s="42"/>
      <c r="J204" s="40"/>
      <c r="K204" s="40"/>
    </row>
    <row r="205" spans="4:11">
      <c r="D205" s="45"/>
      <c r="E205" s="45"/>
      <c r="F205" s="46"/>
      <c r="G205" s="46"/>
      <c r="H205" s="41"/>
      <c r="I205" s="42"/>
      <c r="J205" s="40"/>
      <c r="K205" s="40"/>
    </row>
    <row r="206" spans="4:11">
      <c r="D206" s="45"/>
      <c r="E206" s="45"/>
      <c r="F206" s="46"/>
      <c r="G206" s="46"/>
      <c r="H206" s="41"/>
      <c r="I206" s="42"/>
      <c r="J206" s="40"/>
      <c r="K206" s="40"/>
    </row>
    <row r="207" spans="4:11">
      <c r="D207" s="45"/>
      <c r="E207" s="45"/>
      <c r="F207" s="46"/>
      <c r="G207" s="46"/>
      <c r="H207" s="41"/>
      <c r="I207" s="42"/>
      <c r="J207" s="40"/>
      <c r="K207" s="40"/>
    </row>
    <row r="208" spans="4:11">
      <c r="D208" s="45"/>
      <c r="E208" s="45"/>
      <c r="F208" s="46"/>
      <c r="G208" s="46"/>
      <c r="H208" s="41"/>
      <c r="I208" s="42"/>
      <c r="J208" s="40"/>
      <c r="K208" s="40"/>
    </row>
    <row r="209" spans="4:11">
      <c r="D209" s="45"/>
      <c r="E209" s="45"/>
      <c r="F209" s="46"/>
      <c r="G209" s="46"/>
      <c r="H209" s="41"/>
      <c r="I209" s="42"/>
      <c r="J209" s="40"/>
      <c r="K209" s="40"/>
    </row>
    <row r="210" spans="4:11">
      <c r="D210" s="45"/>
      <c r="E210" s="45"/>
      <c r="F210" s="46"/>
      <c r="G210" s="46"/>
      <c r="H210" s="41"/>
      <c r="I210" s="42"/>
      <c r="J210" s="40"/>
      <c r="K210" s="40"/>
    </row>
    <row r="211" spans="4:11">
      <c r="D211" s="45"/>
      <c r="E211" s="45"/>
      <c r="F211" s="46"/>
      <c r="G211" s="46"/>
      <c r="H211" s="41"/>
      <c r="I211" s="42"/>
      <c r="J211" s="40"/>
      <c r="K211" s="40"/>
    </row>
    <row r="212" spans="4:11">
      <c r="D212" s="45"/>
      <c r="E212" s="45"/>
      <c r="F212" s="46"/>
      <c r="G212" s="46"/>
      <c r="H212" s="41"/>
      <c r="I212" s="42"/>
      <c r="J212" s="40"/>
      <c r="K212" s="40"/>
    </row>
    <row r="213" spans="4:11">
      <c r="D213" s="45"/>
      <c r="E213" s="45"/>
      <c r="F213" s="46"/>
      <c r="G213" s="46"/>
      <c r="H213" s="41"/>
      <c r="I213" s="42"/>
      <c r="J213" s="40"/>
      <c r="K213" s="40"/>
    </row>
    <row r="214" spans="4:11">
      <c r="D214" s="45"/>
      <c r="E214" s="45"/>
      <c r="F214" s="46"/>
      <c r="G214" s="46"/>
      <c r="H214" s="41"/>
      <c r="I214" s="42"/>
      <c r="J214" s="40"/>
      <c r="K214" s="40"/>
    </row>
    <row r="215" spans="4:11">
      <c r="D215" s="45"/>
      <c r="E215" s="45"/>
      <c r="F215" s="46"/>
      <c r="G215" s="46"/>
      <c r="H215" s="41"/>
      <c r="I215" s="42"/>
      <c r="J215" s="40"/>
      <c r="K215" s="40"/>
    </row>
    <row r="216" spans="4:11">
      <c r="D216" s="45"/>
      <c r="E216" s="45"/>
      <c r="F216" s="46"/>
      <c r="G216" s="46"/>
      <c r="H216" s="41"/>
      <c r="I216" s="42"/>
      <c r="J216" s="40"/>
      <c r="K216" s="40"/>
    </row>
    <row r="217" spans="4:11">
      <c r="D217" s="45"/>
      <c r="E217" s="45"/>
      <c r="F217" s="46"/>
      <c r="G217" s="46"/>
      <c r="H217" s="41"/>
      <c r="I217" s="42"/>
      <c r="J217" s="40"/>
      <c r="K217" s="40"/>
    </row>
    <row r="218" spans="4:11">
      <c r="D218" s="45"/>
      <c r="E218" s="45"/>
      <c r="F218" s="46"/>
      <c r="G218" s="46"/>
      <c r="H218" s="41"/>
      <c r="I218" s="42"/>
      <c r="J218" s="40"/>
      <c r="K218" s="40"/>
    </row>
    <row r="219" spans="4:11">
      <c r="D219" s="45"/>
      <c r="E219" s="45"/>
      <c r="F219" s="46"/>
      <c r="G219" s="46"/>
      <c r="H219" s="41"/>
      <c r="I219" s="42"/>
      <c r="J219" s="40"/>
      <c r="K219" s="40"/>
    </row>
    <row r="220" spans="4:11">
      <c r="D220" s="45"/>
      <c r="E220" s="45"/>
      <c r="F220" s="46"/>
      <c r="G220" s="46"/>
      <c r="H220" s="41"/>
      <c r="I220" s="42"/>
      <c r="J220" s="40"/>
      <c r="K220" s="40"/>
    </row>
    <row r="221" spans="4:11">
      <c r="D221" s="45"/>
      <c r="E221" s="45"/>
      <c r="F221" s="46"/>
      <c r="G221" s="46"/>
      <c r="H221" s="41"/>
      <c r="I221" s="42"/>
      <c r="J221" s="40"/>
      <c r="K221" s="40"/>
    </row>
    <row r="222" spans="4:11">
      <c r="D222" s="45"/>
      <c r="E222" s="45"/>
      <c r="F222" s="46"/>
      <c r="G222" s="46"/>
      <c r="H222" s="41"/>
      <c r="I222" s="42"/>
      <c r="J222" s="40"/>
      <c r="K222" s="40"/>
    </row>
    <row r="223" spans="4:11">
      <c r="D223" s="45"/>
      <c r="E223" s="45"/>
      <c r="F223" s="46"/>
      <c r="G223" s="46"/>
      <c r="H223" s="41"/>
      <c r="I223" s="42"/>
      <c r="J223" s="40"/>
      <c r="K223" s="40"/>
    </row>
    <row r="224" spans="4:11">
      <c r="D224" s="45"/>
      <c r="E224" s="45"/>
      <c r="F224" s="46"/>
      <c r="G224" s="46"/>
      <c r="H224" s="41"/>
      <c r="I224" s="42"/>
      <c r="J224" s="40"/>
      <c r="K224" s="40"/>
    </row>
    <row r="225" spans="4:11">
      <c r="D225" s="45"/>
      <c r="E225" s="45"/>
      <c r="F225" s="46"/>
      <c r="G225" s="46"/>
      <c r="H225" s="41"/>
      <c r="I225" s="42"/>
      <c r="J225" s="40"/>
      <c r="K225" s="40"/>
    </row>
    <row r="226" spans="4:11">
      <c r="D226" s="45"/>
      <c r="E226" s="45"/>
      <c r="F226" s="46"/>
      <c r="G226" s="46"/>
      <c r="H226" s="41"/>
      <c r="I226" s="42"/>
      <c r="J226" s="40"/>
      <c r="K226" s="40"/>
    </row>
    <row r="227" spans="4:11">
      <c r="D227" s="45"/>
      <c r="E227" s="45"/>
      <c r="F227" s="46"/>
      <c r="G227" s="46"/>
      <c r="H227" s="41"/>
      <c r="I227" s="42"/>
      <c r="J227" s="40"/>
      <c r="K227" s="40"/>
    </row>
    <row r="228" spans="4:11">
      <c r="D228" s="45"/>
      <c r="E228" s="45"/>
      <c r="F228" s="46"/>
      <c r="G228" s="46"/>
      <c r="H228" s="41"/>
      <c r="I228" s="42"/>
      <c r="J228" s="40"/>
      <c r="K228" s="40"/>
    </row>
    <row r="229" spans="4:11">
      <c r="D229" s="45"/>
      <c r="E229" s="45"/>
      <c r="F229" s="46"/>
      <c r="G229" s="46"/>
      <c r="H229" s="41"/>
      <c r="I229" s="42"/>
      <c r="J229" s="40"/>
      <c r="K229" s="40"/>
    </row>
    <row r="230" spans="4:11">
      <c r="D230" s="45"/>
      <c r="E230" s="45"/>
      <c r="F230" s="46"/>
      <c r="G230" s="46"/>
      <c r="H230" s="41"/>
      <c r="I230" s="42"/>
      <c r="J230" s="40"/>
      <c r="K230" s="40"/>
    </row>
    <row r="231" spans="4:11">
      <c r="D231" s="45"/>
      <c r="E231" s="45"/>
      <c r="F231" s="46"/>
      <c r="G231" s="46"/>
      <c r="H231" s="41"/>
      <c r="I231" s="42"/>
      <c r="J231" s="40"/>
      <c r="K231" s="40"/>
    </row>
    <row r="232" spans="4:11">
      <c r="D232" s="45"/>
      <c r="E232" s="45"/>
      <c r="F232" s="46"/>
      <c r="G232" s="46"/>
      <c r="H232" s="41"/>
      <c r="I232" s="42"/>
      <c r="J232" s="40"/>
      <c r="K232" s="40"/>
    </row>
    <row r="233" spans="4:11">
      <c r="D233" s="45"/>
      <c r="E233" s="45"/>
      <c r="F233" s="46"/>
      <c r="G233" s="46"/>
      <c r="H233" s="41"/>
      <c r="I233" s="42"/>
      <c r="J233" s="40"/>
      <c r="K233" s="40"/>
    </row>
    <row r="234" spans="4:11">
      <c r="D234" s="45"/>
      <c r="E234" s="45"/>
      <c r="F234" s="46"/>
      <c r="G234" s="46"/>
      <c r="H234" s="41"/>
      <c r="I234" s="42"/>
      <c r="J234" s="40"/>
      <c r="K234" s="40"/>
    </row>
    <row r="235" spans="4:11">
      <c r="D235" s="45"/>
      <c r="E235" s="45"/>
      <c r="F235" s="46"/>
      <c r="G235" s="46"/>
      <c r="H235" s="41"/>
      <c r="I235" s="42"/>
      <c r="J235" s="40"/>
      <c r="K235" s="40"/>
    </row>
    <row r="236" spans="4:11">
      <c r="D236" s="45"/>
      <c r="E236" s="45"/>
      <c r="F236" s="46"/>
      <c r="G236" s="46"/>
      <c r="H236" s="41"/>
      <c r="I236" s="42"/>
      <c r="J236" s="40"/>
      <c r="K236" s="40"/>
    </row>
    <row r="237" spans="4:11">
      <c r="D237" s="45"/>
      <c r="E237" s="45"/>
      <c r="F237" s="46"/>
      <c r="G237" s="46"/>
      <c r="H237" s="41"/>
      <c r="I237" s="42"/>
      <c r="J237" s="40"/>
      <c r="K237" s="40"/>
    </row>
    <row r="238" spans="4:11">
      <c r="D238" s="45"/>
      <c r="E238" s="45"/>
      <c r="F238" s="46"/>
      <c r="G238" s="46"/>
      <c r="H238" s="41"/>
      <c r="I238" s="42"/>
      <c r="J238" s="40"/>
      <c r="K238" s="40"/>
    </row>
    <row r="239" spans="4:11">
      <c r="D239" s="45"/>
      <c r="E239" s="45"/>
      <c r="F239" s="46"/>
      <c r="G239" s="46"/>
      <c r="H239" s="41"/>
      <c r="I239" s="42"/>
      <c r="J239" s="40"/>
      <c r="K239" s="40"/>
    </row>
    <row r="240" spans="4:11">
      <c r="D240" s="45"/>
      <c r="E240" s="45"/>
      <c r="F240" s="46"/>
      <c r="G240" s="46"/>
      <c r="H240" s="41"/>
      <c r="I240" s="42"/>
      <c r="J240" s="40"/>
      <c r="K240" s="40"/>
    </row>
    <row r="241" spans="4:11">
      <c r="D241" s="45"/>
      <c r="E241" s="45"/>
      <c r="F241" s="46"/>
      <c r="G241" s="46"/>
      <c r="H241" s="41"/>
      <c r="I241" s="42"/>
      <c r="J241" s="40"/>
      <c r="K241" s="40"/>
    </row>
    <row r="242" spans="4:11">
      <c r="D242" s="45"/>
      <c r="E242" s="45"/>
      <c r="F242" s="46"/>
      <c r="G242" s="46"/>
      <c r="H242" s="41"/>
      <c r="I242" s="42"/>
      <c r="J242" s="40"/>
      <c r="K242" s="40"/>
    </row>
    <row r="243" spans="4:11">
      <c r="D243" s="45"/>
      <c r="E243" s="45"/>
      <c r="F243" s="46"/>
      <c r="G243" s="46"/>
      <c r="H243" s="41"/>
      <c r="I243" s="42"/>
      <c r="J243" s="40"/>
      <c r="K243" s="40"/>
    </row>
    <row r="244" spans="4:11">
      <c r="D244" s="45"/>
      <c r="E244" s="45"/>
      <c r="F244" s="46"/>
      <c r="G244" s="46"/>
      <c r="H244" s="41"/>
      <c r="I244" s="42"/>
      <c r="J244" s="40"/>
      <c r="K244" s="40"/>
    </row>
    <row r="245" spans="4:11">
      <c r="D245" s="45"/>
      <c r="E245" s="45"/>
      <c r="F245" s="46"/>
      <c r="G245" s="46"/>
      <c r="H245" s="41"/>
      <c r="I245" s="42"/>
      <c r="J245" s="40"/>
      <c r="K245" s="40"/>
    </row>
    <row r="246" spans="4:11">
      <c r="D246" s="45"/>
      <c r="E246" s="45"/>
      <c r="F246" s="46"/>
      <c r="G246" s="46"/>
      <c r="H246" s="41"/>
      <c r="I246" s="42"/>
      <c r="J246" s="40"/>
      <c r="K246" s="40"/>
    </row>
    <row r="247" spans="4:11">
      <c r="D247" s="45"/>
      <c r="E247" s="45"/>
      <c r="F247" s="46"/>
      <c r="G247" s="46"/>
      <c r="H247" s="41"/>
      <c r="I247" s="42"/>
      <c r="J247" s="40"/>
      <c r="K247" s="40"/>
    </row>
    <row r="248" spans="4:11">
      <c r="D248" s="45"/>
      <c r="E248" s="45"/>
      <c r="F248" s="46"/>
      <c r="G248" s="46"/>
      <c r="H248" s="41"/>
      <c r="I248" s="42"/>
      <c r="J248" s="40"/>
      <c r="K248" s="40"/>
    </row>
    <row r="249" spans="4:11">
      <c r="D249" s="45"/>
      <c r="E249" s="45"/>
      <c r="F249" s="46"/>
      <c r="G249" s="46"/>
      <c r="H249" s="41"/>
      <c r="I249" s="42"/>
      <c r="J249" s="40"/>
      <c r="K249" s="40"/>
    </row>
    <row r="250" spans="4:11">
      <c r="D250" s="45"/>
      <c r="E250" s="45"/>
      <c r="F250" s="46"/>
      <c r="G250" s="46"/>
      <c r="H250" s="41"/>
      <c r="I250" s="42"/>
      <c r="J250" s="40"/>
      <c r="K250" s="40"/>
    </row>
    <row r="251" spans="4:11">
      <c r="D251" s="45"/>
      <c r="E251" s="45"/>
      <c r="F251" s="46"/>
      <c r="G251" s="46"/>
      <c r="H251" s="41"/>
      <c r="I251" s="42"/>
      <c r="J251" s="40"/>
      <c r="K251" s="40"/>
    </row>
    <row r="252" spans="4:11">
      <c r="D252" s="45"/>
      <c r="E252" s="45"/>
      <c r="F252" s="46"/>
      <c r="G252" s="46"/>
      <c r="H252" s="41"/>
      <c r="I252" s="42"/>
      <c r="J252" s="40"/>
      <c r="K252" s="40"/>
    </row>
    <row r="253" spans="4:11">
      <c r="D253" s="45"/>
      <c r="E253" s="45"/>
      <c r="F253" s="46"/>
      <c r="G253" s="46"/>
      <c r="H253" s="41"/>
      <c r="I253" s="42"/>
      <c r="J253" s="40"/>
      <c r="K253" s="40"/>
    </row>
    <row r="254" spans="4:11">
      <c r="D254" s="45"/>
      <c r="E254" s="45"/>
      <c r="F254" s="46"/>
      <c r="G254" s="46"/>
      <c r="H254" s="41"/>
      <c r="I254" s="42"/>
      <c r="J254" s="40"/>
      <c r="K254" s="40"/>
    </row>
    <row r="255" spans="4:11">
      <c r="D255" s="45"/>
      <c r="E255" s="45"/>
      <c r="F255" s="46"/>
      <c r="G255" s="46"/>
      <c r="H255" s="41"/>
      <c r="I255" s="42"/>
      <c r="J255" s="40"/>
      <c r="K255" s="40"/>
    </row>
    <row r="256" spans="4:11">
      <c r="D256" s="45"/>
      <c r="E256" s="45"/>
      <c r="F256" s="46"/>
      <c r="G256" s="46"/>
      <c r="H256" s="41"/>
      <c r="I256" s="42"/>
      <c r="J256" s="40"/>
      <c r="K256" s="40"/>
    </row>
    <row r="257" spans="4:11">
      <c r="D257" s="45"/>
      <c r="E257" s="45"/>
      <c r="F257" s="46"/>
      <c r="G257" s="46"/>
      <c r="H257" s="41"/>
      <c r="I257" s="42"/>
      <c r="J257" s="40"/>
      <c r="K257" s="40"/>
    </row>
    <row r="258" spans="4:11">
      <c r="D258" s="45"/>
      <c r="E258" s="45"/>
      <c r="F258" s="46"/>
      <c r="G258" s="46"/>
      <c r="H258" s="41"/>
      <c r="I258" s="42"/>
      <c r="J258" s="40"/>
      <c r="K258" s="40"/>
    </row>
    <row r="259" spans="4:11">
      <c r="D259" s="45"/>
      <c r="E259" s="45"/>
      <c r="F259" s="46"/>
      <c r="G259" s="46"/>
      <c r="H259" s="41"/>
      <c r="I259" s="42"/>
      <c r="J259" s="40"/>
      <c r="K259" s="40"/>
    </row>
    <row r="260" spans="4:11">
      <c r="D260" s="45"/>
      <c r="E260" s="45"/>
      <c r="F260" s="46"/>
      <c r="G260" s="46"/>
      <c r="H260" s="41"/>
      <c r="I260" s="42"/>
      <c r="J260" s="40"/>
      <c r="K260" s="40"/>
    </row>
    <row r="261" spans="4:11">
      <c r="D261" s="45"/>
      <c r="E261" s="45"/>
      <c r="F261" s="46"/>
      <c r="G261" s="46"/>
      <c r="H261" s="41"/>
      <c r="I261" s="42"/>
      <c r="J261" s="40"/>
      <c r="K261" s="40"/>
    </row>
    <row r="262" spans="4:11">
      <c r="D262" s="45"/>
      <c r="E262" s="45"/>
      <c r="F262" s="46"/>
      <c r="G262" s="46"/>
      <c r="H262" s="41"/>
      <c r="I262" s="42"/>
      <c r="J262" s="40"/>
      <c r="K262" s="40"/>
    </row>
    <row r="263" spans="4:11">
      <c r="D263" s="45"/>
      <c r="E263" s="45"/>
      <c r="F263" s="46"/>
      <c r="G263" s="46"/>
      <c r="H263" s="41"/>
      <c r="I263" s="42"/>
      <c r="J263" s="40"/>
      <c r="K263" s="40"/>
    </row>
    <row r="264" spans="4:11">
      <c r="D264" s="45"/>
      <c r="E264" s="45"/>
      <c r="F264" s="46"/>
      <c r="G264" s="46"/>
      <c r="H264" s="41"/>
      <c r="I264" s="42"/>
      <c r="J264" s="40"/>
      <c r="K264" s="40"/>
    </row>
    <row r="265" spans="4:11">
      <c r="D265" s="45"/>
      <c r="E265" s="45"/>
      <c r="F265" s="46"/>
      <c r="G265" s="46"/>
      <c r="H265" s="41"/>
      <c r="I265" s="42"/>
      <c r="J265" s="40"/>
      <c r="K265" s="40"/>
    </row>
    <row r="266" spans="4:11">
      <c r="D266" s="45"/>
      <c r="E266" s="45"/>
      <c r="F266" s="46"/>
      <c r="G266" s="46"/>
      <c r="H266" s="41"/>
      <c r="I266" s="42"/>
      <c r="J266" s="40"/>
      <c r="K266" s="40"/>
    </row>
    <row r="267" spans="4:11">
      <c r="D267" s="45"/>
      <c r="E267" s="45"/>
      <c r="F267" s="46"/>
      <c r="G267" s="46"/>
      <c r="H267" s="41"/>
      <c r="I267" s="42"/>
      <c r="J267" s="40"/>
      <c r="K267" s="40"/>
    </row>
    <row r="268" spans="4:11">
      <c r="D268" s="45"/>
      <c r="E268" s="45"/>
      <c r="F268" s="46"/>
      <c r="G268" s="46"/>
      <c r="H268" s="41"/>
      <c r="I268" s="42"/>
      <c r="J268" s="40"/>
      <c r="K268" s="40"/>
    </row>
    <row r="269" spans="4:11">
      <c r="D269" s="45"/>
      <c r="E269" s="45"/>
      <c r="F269" s="46"/>
      <c r="G269" s="46"/>
      <c r="H269" s="41"/>
      <c r="I269" s="42"/>
      <c r="J269" s="40"/>
      <c r="K269" s="40"/>
    </row>
    <row r="270" spans="4:11">
      <c r="D270" s="45"/>
      <c r="E270" s="45"/>
      <c r="F270" s="46"/>
      <c r="G270" s="46"/>
      <c r="H270" s="41"/>
      <c r="I270" s="42"/>
      <c r="J270" s="40"/>
      <c r="K270" s="40"/>
    </row>
    <row r="271" spans="4:11">
      <c r="D271" s="45"/>
      <c r="E271" s="45"/>
      <c r="F271" s="46"/>
      <c r="G271" s="46"/>
      <c r="H271" s="41"/>
      <c r="I271" s="42"/>
      <c r="J271" s="40"/>
      <c r="K271" s="40"/>
    </row>
    <row r="272" spans="4:11">
      <c r="D272" s="45"/>
      <c r="E272" s="45"/>
      <c r="F272" s="46"/>
      <c r="G272" s="46"/>
      <c r="H272" s="41"/>
      <c r="I272" s="42"/>
      <c r="J272" s="40"/>
      <c r="K272" s="40"/>
    </row>
    <row r="273" spans="4:11">
      <c r="D273" s="45"/>
      <c r="E273" s="45"/>
      <c r="F273" s="46"/>
      <c r="G273" s="46"/>
      <c r="H273" s="41"/>
      <c r="I273" s="42"/>
      <c r="J273" s="40"/>
      <c r="K273" s="40"/>
    </row>
    <row r="274" spans="4:11">
      <c r="D274" s="45"/>
      <c r="E274" s="45"/>
      <c r="F274" s="46"/>
      <c r="G274" s="46"/>
      <c r="H274" s="41"/>
      <c r="I274" s="42"/>
      <c r="J274" s="40"/>
      <c r="K274" s="40"/>
    </row>
    <row r="275" spans="4:11">
      <c r="D275" s="45"/>
      <c r="E275" s="45"/>
      <c r="F275" s="46"/>
      <c r="G275" s="46"/>
      <c r="H275" s="41"/>
      <c r="I275" s="42"/>
      <c r="J275" s="40"/>
      <c r="K275" s="40"/>
    </row>
    <row r="276" spans="4:11">
      <c r="D276" s="45"/>
      <c r="E276" s="45"/>
      <c r="F276" s="46"/>
      <c r="G276" s="46"/>
      <c r="H276" s="41"/>
      <c r="I276" s="42"/>
      <c r="J276" s="40"/>
      <c r="K276" s="40"/>
    </row>
    <row r="277" spans="4:11">
      <c r="D277" s="45"/>
      <c r="E277" s="45"/>
      <c r="F277" s="46"/>
      <c r="G277" s="46"/>
      <c r="H277" s="41"/>
      <c r="I277" s="42"/>
      <c r="J277" s="40"/>
      <c r="K277" s="40"/>
    </row>
    <row r="278" spans="4:11">
      <c r="D278" s="45"/>
      <c r="E278" s="45"/>
      <c r="F278" s="46"/>
      <c r="G278" s="46"/>
      <c r="H278" s="41"/>
      <c r="I278" s="42"/>
      <c r="J278" s="40"/>
      <c r="K278" s="40"/>
    </row>
    <row r="279" spans="4:11">
      <c r="D279" s="45"/>
      <c r="E279" s="45"/>
      <c r="F279" s="46"/>
      <c r="G279" s="46"/>
      <c r="H279" s="41"/>
      <c r="I279" s="42"/>
      <c r="J279" s="40"/>
      <c r="K279" s="40"/>
    </row>
    <row r="280" spans="4:11">
      <c r="D280" s="45"/>
      <c r="E280" s="45"/>
      <c r="F280" s="46"/>
      <c r="G280" s="46"/>
      <c r="H280" s="41"/>
      <c r="I280" s="42"/>
      <c r="J280" s="40"/>
      <c r="K280" s="40"/>
    </row>
    <row r="281" spans="4:11">
      <c r="D281" s="45"/>
      <c r="E281" s="45"/>
      <c r="F281" s="46"/>
      <c r="G281" s="46"/>
      <c r="H281" s="41"/>
      <c r="I281" s="42"/>
      <c r="J281" s="40"/>
      <c r="K281" s="40"/>
    </row>
    <row r="282" spans="4:11">
      <c r="D282" s="45"/>
      <c r="E282" s="45"/>
      <c r="F282" s="46"/>
      <c r="G282" s="46"/>
      <c r="H282" s="41"/>
      <c r="I282" s="42"/>
      <c r="J282" s="40"/>
      <c r="K282" s="40"/>
    </row>
    <row r="283" spans="4:11">
      <c r="D283" s="45"/>
      <c r="E283" s="45"/>
      <c r="F283" s="46"/>
      <c r="G283" s="46"/>
      <c r="H283" s="41"/>
      <c r="I283" s="42"/>
      <c r="J283" s="40"/>
      <c r="K283" s="40"/>
    </row>
    <row r="284" spans="4:11">
      <c r="D284" s="45"/>
      <c r="E284" s="45"/>
      <c r="F284" s="46"/>
      <c r="G284" s="46"/>
      <c r="H284" s="41"/>
      <c r="I284" s="42"/>
      <c r="J284" s="40"/>
      <c r="K284" s="40"/>
    </row>
    <row r="285" spans="4:11">
      <c r="D285" s="45"/>
      <c r="E285" s="45"/>
      <c r="F285" s="46"/>
      <c r="G285" s="46"/>
      <c r="H285" s="41"/>
      <c r="I285" s="42"/>
      <c r="J285" s="40"/>
      <c r="K285" s="40"/>
    </row>
    <row r="286" spans="4:11">
      <c r="D286" s="45"/>
      <c r="E286" s="45"/>
      <c r="F286" s="46"/>
      <c r="G286" s="46"/>
      <c r="H286" s="41"/>
      <c r="I286" s="42"/>
      <c r="J286" s="40"/>
      <c r="K286" s="40"/>
    </row>
    <row r="287" spans="4:11">
      <c r="D287" s="45"/>
      <c r="E287" s="45"/>
      <c r="F287" s="46"/>
      <c r="G287" s="46"/>
      <c r="H287" s="41"/>
      <c r="I287" s="42"/>
      <c r="J287" s="40"/>
      <c r="K287" s="40"/>
    </row>
    <row r="288" spans="4:11">
      <c r="D288" s="45"/>
      <c r="E288" s="45"/>
      <c r="F288" s="46"/>
      <c r="G288" s="46"/>
      <c r="H288" s="41"/>
      <c r="I288" s="42"/>
      <c r="J288" s="40"/>
      <c r="K288" s="40"/>
    </row>
    <row r="289" spans="4:11">
      <c r="D289" s="45"/>
      <c r="E289" s="45"/>
      <c r="F289" s="46"/>
      <c r="G289" s="46"/>
      <c r="H289" s="41"/>
      <c r="I289" s="42"/>
      <c r="J289" s="40"/>
      <c r="K289" s="40"/>
    </row>
    <row r="290" spans="4:11">
      <c r="D290" s="45"/>
      <c r="E290" s="45"/>
      <c r="F290" s="46"/>
      <c r="G290" s="46"/>
      <c r="H290" s="41"/>
      <c r="I290" s="42"/>
      <c r="J290" s="40"/>
      <c r="K290" s="40"/>
    </row>
    <row r="291" spans="4:11">
      <c r="D291" s="45"/>
      <c r="E291" s="45"/>
      <c r="F291" s="46"/>
      <c r="G291" s="46"/>
      <c r="H291" s="41"/>
      <c r="I291" s="42"/>
      <c r="J291" s="40"/>
      <c r="K291" s="40"/>
    </row>
    <row r="292" spans="4:11">
      <c r="D292" s="45"/>
      <c r="E292" s="45"/>
      <c r="F292" s="46"/>
      <c r="G292" s="46"/>
      <c r="H292" s="41"/>
      <c r="I292" s="42"/>
      <c r="J292" s="40"/>
      <c r="K292" s="40"/>
    </row>
    <row r="293" spans="4:11">
      <c r="D293" s="45"/>
      <c r="E293" s="45"/>
      <c r="F293" s="46"/>
      <c r="G293" s="46"/>
      <c r="H293" s="41"/>
      <c r="I293" s="42"/>
      <c r="J293" s="40"/>
      <c r="K293" s="40"/>
    </row>
    <row r="294" spans="4:11">
      <c r="D294" s="45"/>
      <c r="E294" s="45"/>
      <c r="F294" s="46"/>
      <c r="G294" s="46"/>
      <c r="H294" s="41"/>
      <c r="I294" s="42"/>
      <c r="J294" s="40"/>
      <c r="K294" s="40"/>
    </row>
    <row r="295" spans="4:11">
      <c r="D295" s="45"/>
      <c r="E295" s="45"/>
      <c r="F295" s="46"/>
      <c r="G295" s="46"/>
      <c r="H295" s="41"/>
      <c r="I295" s="42"/>
      <c r="J295" s="40"/>
      <c r="K295" s="40"/>
    </row>
    <row r="296" spans="4:11">
      <c r="D296" s="45"/>
      <c r="E296" s="45"/>
      <c r="F296" s="46"/>
      <c r="G296" s="46"/>
      <c r="H296" s="41"/>
      <c r="I296" s="42"/>
      <c r="J296" s="40"/>
      <c r="K296" s="40"/>
    </row>
    <row r="297" spans="4:11">
      <c r="D297" s="45"/>
      <c r="E297" s="45"/>
      <c r="F297" s="46"/>
      <c r="G297" s="46"/>
      <c r="H297" s="41"/>
      <c r="I297" s="42"/>
      <c r="J297" s="40"/>
      <c r="K297" s="40"/>
    </row>
    <row r="298" spans="4:11">
      <c r="D298" s="45"/>
      <c r="E298" s="45"/>
      <c r="F298" s="46"/>
      <c r="G298" s="46"/>
      <c r="H298" s="41"/>
      <c r="I298" s="42"/>
      <c r="J298" s="40"/>
      <c r="K298" s="40"/>
    </row>
    <row r="299" spans="4:11">
      <c r="D299" s="45"/>
      <c r="E299" s="45"/>
      <c r="F299" s="46"/>
      <c r="G299" s="46"/>
      <c r="H299" s="41"/>
      <c r="I299" s="42"/>
      <c r="J299" s="40"/>
      <c r="K299" s="40"/>
    </row>
    <row r="300" spans="4:11">
      <c r="D300" s="45"/>
      <c r="E300" s="45"/>
      <c r="F300" s="46"/>
      <c r="G300" s="46"/>
      <c r="H300" s="41"/>
      <c r="I300" s="42"/>
      <c r="J300" s="40"/>
      <c r="K300" s="40"/>
    </row>
    <row r="301" spans="4:11">
      <c r="D301" s="45"/>
      <c r="E301" s="45"/>
      <c r="F301" s="46"/>
      <c r="G301" s="46"/>
      <c r="H301" s="41"/>
      <c r="I301" s="42"/>
      <c r="J301" s="40"/>
      <c r="K301" s="40"/>
    </row>
    <row r="302" spans="4:11">
      <c r="D302" s="45"/>
      <c r="E302" s="45"/>
      <c r="F302" s="46"/>
      <c r="G302" s="46"/>
      <c r="H302" s="41"/>
      <c r="I302" s="42"/>
      <c r="J302" s="40"/>
      <c r="K302" s="40"/>
    </row>
    <row r="303" spans="4:11">
      <c r="D303" s="45"/>
      <c r="E303" s="45"/>
      <c r="F303" s="46"/>
      <c r="G303" s="46"/>
      <c r="H303" s="41"/>
      <c r="I303" s="42"/>
      <c r="J303" s="40"/>
      <c r="K303" s="40"/>
    </row>
    <row r="304" spans="4:11">
      <c r="D304" s="45"/>
      <c r="E304" s="45"/>
      <c r="F304" s="46"/>
      <c r="G304" s="46"/>
      <c r="H304" s="41"/>
      <c r="I304" s="42"/>
      <c r="J304" s="40"/>
      <c r="K304" s="40"/>
    </row>
    <row r="305" spans="4:11">
      <c r="D305" s="45"/>
      <c r="E305" s="45"/>
      <c r="F305" s="46"/>
      <c r="G305" s="46"/>
      <c r="H305" s="41"/>
      <c r="I305" s="42"/>
      <c r="J305" s="40"/>
      <c r="K305" s="40"/>
    </row>
    <row r="306" spans="4:11">
      <c r="D306" s="45"/>
      <c r="E306" s="45"/>
      <c r="F306" s="46"/>
      <c r="G306" s="46"/>
      <c r="H306" s="41"/>
      <c r="I306" s="42"/>
      <c r="J306" s="40"/>
      <c r="K306" s="40"/>
    </row>
    <row r="307" spans="4:11">
      <c r="D307" s="45"/>
      <c r="E307" s="45"/>
      <c r="F307" s="46"/>
      <c r="G307" s="46"/>
      <c r="H307" s="41"/>
      <c r="I307" s="42"/>
      <c r="J307" s="40"/>
      <c r="K307" s="40"/>
    </row>
    <row r="308" spans="4:11">
      <c r="D308" s="45"/>
      <c r="E308" s="45"/>
      <c r="F308" s="46"/>
      <c r="G308" s="46"/>
      <c r="H308" s="41"/>
      <c r="I308" s="42"/>
      <c r="J308" s="40"/>
      <c r="K308" s="40"/>
    </row>
    <row r="309" spans="4:11">
      <c r="D309" s="45"/>
      <c r="E309" s="45"/>
      <c r="F309" s="46"/>
      <c r="G309" s="46"/>
      <c r="H309" s="41"/>
      <c r="I309" s="42"/>
      <c r="J309" s="40"/>
      <c r="K309" s="40"/>
    </row>
    <row r="310" spans="4:11">
      <c r="D310" s="45"/>
      <c r="E310" s="45"/>
      <c r="F310" s="46"/>
      <c r="G310" s="46"/>
      <c r="H310" s="41"/>
      <c r="I310" s="42"/>
      <c r="J310" s="40"/>
      <c r="K310" s="40"/>
    </row>
    <row r="311" spans="4:11">
      <c r="D311" s="45"/>
      <c r="E311" s="45"/>
      <c r="F311" s="46"/>
      <c r="G311" s="46"/>
      <c r="H311" s="41"/>
      <c r="I311" s="42"/>
      <c r="J311" s="40"/>
      <c r="K311" s="40"/>
    </row>
    <row r="312" spans="4:11">
      <c r="D312" s="45"/>
      <c r="E312" s="45"/>
      <c r="F312" s="46"/>
      <c r="G312" s="46"/>
      <c r="H312" s="41"/>
      <c r="I312" s="42"/>
      <c r="J312" s="40"/>
      <c r="K312" s="40"/>
    </row>
    <row r="313" spans="4:11">
      <c r="D313" s="45"/>
      <c r="E313" s="45"/>
      <c r="F313" s="46"/>
      <c r="G313" s="46"/>
      <c r="H313" s="41"/>
      <c r="I313" s="42"/>
      <c r="J313" s="40"/>
      <c r="K313" s="40"/>
    </row>
    <row r="314" spans="4:11">
      <c r="D314" s="45"/>
      <c r="E314" s="45"/>
      <c r="F314" s="46"/>
      <c r="G314" s="46"/>
      <c r="H314" s="41"/>
      <c r="I314" s="42"/>
      <c r="J314" s="40"/>
      <c r="K314" s="40"/>
    </row>
    <row r="315" spans="4:11">
      <c r="D315" s="45"/>
      <c r="E315" s="45"/>
      <c r="F315" s="46"/>
      <c r="G315" s="46"/>
      <c r="H315" s="41"/>
      <c r="I315" s="42"/>
      <c r="J315" s="40"/>
      <c r="K315" s="40"/>
    </row>
    <row r="316" spans="4:11">
      <c r="D316" s="45"/>
      <c r="E316" s="45"/>
      <c r="F316" s="46"/>
      <c r="G316" s="46"/>
      <c r="H316" s="47"/>
      <c r="I316" s="46"/>
      <c r="J316" s="45"/>
      <c r="K316" s="45"/>
    </row>
    <row r="317" spans="4:11">
      <c r="D317" s="45"/>
      <c r="E317" s="45"/>
      <c r="F317" s="46"/>
      <c r="G317" s="46"/>
      <c r="H317" s="47"/>
      <c r="I317" s="46"/>
      <c r="J317" s="45"/>
      <c r="K317" s="45"/>
    </row>
    <row r="318" spans="4:11">
      <c r="D318" s="45"/>
      <c r="E318" s="45"/>
      <c r="F318" s="46"/>
      <c r="G318" s="46"/>
      <c r="H318" s="47"/>
      <c r="I318" s="46"/>
      <c r="J318" s="45"/>
      <c r="K318" s="45"/>
    </row>
    <row r="319" spans="4:11">
      <c r="D319" s="45"/>
      <c r="E319" s="45"/>
      <c r="F319" s="46"/>
      <c r="G319" s="46"/>
      <c r="H319" s="47"/>
      <c r="I319" s="46"/>
      <c r="J319" s="45"/>
      <c r="K319" s="45"/>
    </row>
    <row r="320" spans="4:11">
      <c r="D320" s="45"/>
      <c r="E320" s="45"/>
      <c r="F320" s="46"/>
      <c r="G320" s="46"/>
      <c r="H320" s="47"/>
      <c r="I320" s="46"/>
      <c r="J320" s="45"/>
      <c r="K320" s="45"/>
    </row>
    <row r="321" spans="4:11">
      <c r="D321" s="45"/>
      <c r="E321" s="45"/>
      <c r="F321" s="46"/>
      <c r="G321" s="46"/>
      <c r="H321" s="47"/>
      <c r="I321" s="46"/>
      <c r="J321" s="45"/>
      <c r="K321" s="45"/>
    </row>
    <row r="322" spans="4:11">
      <c r="D322" s="45"/>
      <c r="E322" s="45"/>
      <c r="F322" s="46"/>
      <c r="G322" s="46"/>
      <c r="H322" s="47"/>
      <c r="I322" s="46"/>
      <c r="J322" s="45"/>
      <c r="K322" s="45"/>
    </row>
    <row r="323" spans="4:11">
      <c r="D323" s="45"/>
      <c r="E323" s="45"/>
      <c r="F323" s="46"/>
      <c r="G323" s="46"/>
      <c r="H323" s="47"/>
      <c r="I323" s="46"/>
      <c r="J323" s="45"/>
      <c r="K323" s="45"/>
    </row>
    <row r="324" spans="4:11">
      <c r="D324" s="45"/>
      <c r="E324" s="45"/>
      <c r="F324" s="46"/>
      <c r="G324" s="46"/>
      <c r="H324" s="47"/>
      <c r="I324" s="46"/>
      <c r="J324" s="45"/>
      <c r="K324" s="45"/>
    </row>
    <row r="325" spans="4:11">
      <c r="D325" s="45"/>
      <c r="E325" s="45"/>
      <c r="F325" s="46"/>
      <c r="G325" s="46"/>
      <c r="H325" s="47"/>
      <c r="I325" s="46"/>
      <c r="J325" s="45"/>
      <c r="K325" s="45"/>
    </row>
    <row r="326" spans="4:11">
      <c r="D326" s="45"/>
      <c r="E326" s="45"/>
      <c r="F326" s="46"/>
      <c r="G326" s="46"/>
      <c r="H326" s="47"/>
      <c r="I326" s="46"/>
      <c r="J326" s="45"/>
      <c r="K326" s="45"/>
    </row>
    <row r="327" spans="4:11">
      <c r="D327" s="45"/>
      <c r="E327" s="45"/>
      <c r="F327" s="46"/>
      <c r="G327" s="46"/>
      <c r="H327" s="47"/>
      <c r="I327" s="46"/>
      <c r="J327" s="45"/>
      <c r="K327" s="45"/>
    </row>
    <row r="328" spans="4:11">
      <c r="D328" s="45"/>
      <c r="E328" s="45"/>
      <c r="F328" s="46"/>
      <c r="G328" s="46"/>
      <c r="H328" s="47"/>
      <c r="I328" s="46"/>
      <c r="J328" s="45"/>
      <c r="K328" s="45"/>
    </row>
    <row r="329" spans="4:11">
      <c r="D329" s="45"/>
      <c r="E329" s="45"/>
      <c r="F329" s="46"/>
      <c r="G329" s="46"/>
      <c r="H329" s="47"/>
      <c r="I329" s="46"/>
      <c r="J329" s="45"/>
      <c r="K329" s="45"/>
    </row>
    <row r="330" spans="4:11">
      <c r="D330" s="45"/>
      <c r="E330" s="45"/>
      <c r="F330" s="46"/>
      <c r="G330" s="46"/>
      <c r="H330" s="47"/>
      <c r="I330" s="46"/>
      <c r="J330" s="45"/>
      <c r="K330" s="45"/>
    </row>
    <row r="331" spans="4:11">
      <c r="D331" s="45"/>
      <c r="E331" s="45"/>
      <c r="F331" s="46"/>
      <c r="G331" s="46"/>
      <c r="H331" s="47"/>
      <c r="I331" s="46"/>
      <c r="J331" s="45"/>
      <c r="K331" s="45"/>
    </row>
    <row r="332" spans="4:11">
      <c r="D332" s="45"/>
      <c r="E332" s="45"/>
      <c r="F332" s="46"/>
      <c r="G332" s="46"/>
      <c r="H332" s="47"/>
      <c r="I332" s="46"/>
      <c r="J332" s="45"/>
      <c r="K332" s="45"/>
    </row>
    <row r="333" spans="4:11">
      <c r="D333" s="45"/>
      <c r="E333" s="45"/>
      <c r="F333" s="46"/>
      <c r="G333" s="46"/>
      <c r="H333" s="47"/>
      <c r="I333" s="46"/>
      <c r="J333" s="45"/>
      <c r="K333" s="45"/>
    </row>
    <row r="334" spans="4:11">
      <c r="D334" s="45"/>
      <c r="E334" s="45"/>
      <c r="F334" s="46"/>
      <c r="G334" s="46"/>
      <c r="H334" s="47"/>
      <c r="I334" s="46"/>
      <c r="J334" s="45"/>
      <c r="K334" s="45"/>
    </row>
    <row r="335" spans="4:11">
      <c r="D335" s="45"/>
      <c r="E335" s="45"/>
      <c r="F335" s="46"/>
      <c r="G335" s="46"/>
      <c r="H335" s="47"/>
      <c r="I335" s="46"/>
      <c r="J335" s="45"/>
      <c r="K335" s="45"/>
    </row>
    <row r="336" spans="4:11">
      <c r="D336" s="45"/>
      <c r="E336" s="45"/>
      <c r="F336" s="46"/>
      <c r="G336" s="46"/>
      <c r="H336" s="47"/>
      <c r="I336" s="46"/>
      <c r="J336" s="45"/>
      <c r="K336" s="45"/>
    </row>
    <row r="337" spans="4:11">
      <c r="D337" s="45"/>
      <c r="E337" s="45"/>
      <c r="F337" s="46"/>
      <c r="G337" s="46"/>
      <c r="H337" s="47"/>
      <c r="I337" s="46"/>
      <c r="J337" s="45"/>
      <c r="K337" s="45"/>
    </row>
    <row r="338" spans="4:11">
      <c r="D338" s="45"/>
      <c r="E338" s="45"/>
      <c r="F338" s="46"/>
      <c r="G338" s="46"/>
      <c r="H338" s="47"/>
      <c r="I338" s="46"/>
      <c r="J338" s="45"/>
      <c r="K338" s="45"/>
    </row>
    <row r="339" spans="4:11">
      <c r="D339" s="45"/>
      <c r="E339" s="45"/>
      <c r="F339" s="46"/>
      <c r="G339" s="46"/>
      <c r="H339" s="47"/>
      <c r="I339" s="46"/>
      <c r="J339" s="45"/>
      <c r="K339" s="45"/>
    </row>
    <row r="340" spans="4:11">
      <c r="D340" s="45"/>
      <c r="E340" s="45"/>
      <c r="F340" s="46"/>
      <c r="G340" s="46"/>
      <c r="H340" s="47"/>
      <c r="I340" s="46"/>
      <c r="J340" s="45"/>
      <c r="K340" s="45"/>
    </row>
    <row r="341" spans="4:11">
      <c r="D341" s="45"/>
      <c r="E341" s="45"/>
      <c r="F341" s="46"/>
      <c r="G341" s="46"/>
      <c r="H341" s="47"/>
      <c r="I341" s="46"/>
      <c r="J341" s="45"/>
      <c r="K341" s="45"/>
    </row>
    <row r="342" spans="4:11">
      <c r="D342" s="45"/>
      <c r="E342" s="45"/>
      <c r="F342" s="46"/>
      <c r="G342" s="46"/>
      <c r="H342" s="47"/>
      <c r="I342" s="46"/>
      <c r="J342" s="45"/>
      <c r="K342" s="45"/>
    </row>
    <row r="343" spans="4:11">
      <c r="D343" s="45"/>
      <c r="E343" s="45"/>
      <c r="F343" s="46"/>
      <c r="G343" s="46"/>
      <c r="H343" s="47"/>
      <c r="I343" s="46"/>
      <c r="J343" s="45"/>
      <c r="K343" s="45"/>
    </row>
    <row r="344" spans="4:11">
      <c r="D344" s="45"/>
      <c r="E344" s="45"/>
      <c r="F344" s="46"/>
      <c r="G344" s="46"/>
      <c r="H344" s="47"/>
      <c r="I344" s="46"/>
      <c r="J344" s="45"/>
      <c r="K344" s="45"/>
    </row>
    <row r="345" spans="4:11">
      <c r="D345" s="45"/>
      <c r="E345" s="45"/>
      <c r="F345" s="46"/>
      <c r="G345" s="46"/>
      <c r="H345" s="47"/>
      <c r="I345" s="46"/>
      <c r="J345" s="45"/>
      <c r="K345" s="45"/>
    </row>
    <row r="346" spans="4:11">
      <c r="D346" s="45"/>
      <c r="E346" s="45"/>
      <c r="F346" s="46"/>
      <c r="G346" s="46"/>
      <c r="H346" s="47"/>
      <c r="I346" s="46"/>
      <c r="J346" s="45"/>
      <c r="K346" s="45"/>
    </row>
    <row r="347" spans="4:11">
      <c r="D347" s="45"/>
      <c r="E347" s="45"/>
      <c r="F347" s="46"/>
      <c r="G347" s="46"/>
      <c r="H347" s="47"/>
      <c r="I347" s="46"/>
      <c r="J347" s="45"/>
      <c r="K347" s="45"/>
    </row>
    <row r="348" spans="4:11">
      <c r="D348" s="45"/>
      <c r="E348" s="45"/>
      <c r="F348" s="46"/>
      <c r="G348" s="46"/>
      <c r="H348" s="47"/>
      <c r="I348" s="46"/>
      <c r="J348" s="45"/>
      <c r="K348" s="45"/>
    </row>
    <row r="349" spans="4:11">
      <c r="D349" s="45"/>
      <c r="E349" s="45"/>
      <c r="F349" s="46"/>
      <c r="G349" s="46"/>
      <c r="H349" s="47"/>
      <c r="I349" s="46"/>
      <c r="J349" s="45"/>
      <c r="K349" s="45"/>
    </row>
    <row r="350" spans="4:11">
      <c r="D350" s="45"/>
      <c r="E350" s="45"/>
      <c r="F350" s="46"/>
      <c r="G350" s="46"/>
      <c r="H350" s="47"/>
      <c r="I350" s="46"/>
      <c r="J350" s="45"/>
      <c r="K350" s="45"/>
    </row>
    <row r="351" spans="4:11">
      <c r="D351" s="45"/>
      <c r="E351" s="45"/>
      <c r="F351" s="46"/>
      <c r="G351" s="46"/>
      <c r="H351" s="47"/>
      <c r="I351" s="46"/>
      <c r="J351" s="45"/>
      <c r="K351" s="45"/>
    </row>
    <row r="352" spans="4:11">
      <c r="D352" s="45"/>
      <c r="E352" s="45"/>
      <c r="F352" s="46"/>
      <c r="G352" s="46"/>
      <c r="H352" s="47"/>
      <c r="I352" s="46"/>
      <c r="J352" s="45"/>
      <c r="K352" s="45"/>
    </row>
    <row r="353" spans="4:11">
      <c r="D353" s="45"/>
      <c r="E353" s="45"/>
      <c r="F353" s="46"/>
      <c r="G353" s="46"/>
      <c r="H353" s="47"/>
      <c r="I353" s="46"/>
      <c r="J353" s="45"/>
      <c r="K353" s="45"/>
    </row>
    <row r="354" spans="4:11">
      <c r="D354" s="45"/>
      <c r="E354" s="45"/>
      <c r="F354" s="46"/>
      <c r="G354" s="46"/>
      <c r="H354" s="47"/>
      <c r="I354" s="46"/>
      <c r="J354" s="45"/>
      <c r="K354" s="45"/>
    </row>
    <row r="355" spans="4:11">
      <c r="D355" s="45"/>
      <c r="E355" s="45"/>
      <c r="F355" s="46"/>
      <c r="G355" s="46"/>
      <c r="H355" s="47"/>
      <c r="I355" s="46"/>
      <c r="J355" s="45"/>
      <c r="K355" s="45"/>
    </row>
    <row r="356" spans="4:11">
      <c r="D356" s="45"/>
      <c r="E356" s="45"/>
      <c r="F356" s="46"/>
      <c r="G356" s="46"/>
      <c r="H356" s="47"/>
      <c r="I356" s="46"/>
      <c r="J356" s="45"/>
      <c r="K356" s="45"/>
    </row>
    <row r="357" spans="4:11">
      <c r="D357" s="45"/>
      <c r="E357" s="45"/>
      <c r="F357" s="46"/>
      <c r="G357" s="46"/>
      <c r="H357" s="47"/>
      <c r="I357" s="46"/>
      <c r="J357" s="45"/>
      <c r="K357" s="45"/>
    </row>
    <row r="358" spans="4:11">
      <c r="D358" s="45"/>
      <c r="E358" s="45"/>
      <c r="F358" s="46"/>
      <c r="G358" s="46"/>
      <c r="H358" s="47"/>
      <c r="I358" s="46"/>
      <c r="J358" s="45"/>
      <c r="K358" s="45"/>
    </row>
    <row r="359" spans="4:11">
      <c r="D359" s="45"/>
      <c r="E359" s="45"/>
      <c r="F359" s="46"/>
      <c r="G359" s="46"/>
      <c r="H359" s="47"/>
      <c r="I359" s="46"/>
      <c r="J359" s="45"/>
      <c r="K359" s="45"/>
    </row>
    <row r="360" spans="4:11">
      <c r="D360" s="45"/>
      <c r="E360" s="45"/>
      <c r="F360" s="46"/>
      <c r="G360" s="46"/>
      <c r="H360" s="47"/>
      <c r="I360" s="46"/>
      <c r="J360" s="45"/>
      <c r="K360" s="45"/>
    </row>
    <row r="361" spans="4:11">
      <c r="D361" s="45"/>
      <c r="E361" s="45"/>
      <c r="F361" s="46"/>
      <c r="G361" s="46"/>
      <c r="H361" s="47"/>
      <c r="I361" s="46"/>
      <c r="J361" s="45"/>
      <c r="K361" s="45"/>
    </row>
    <row r="362" spans="4:11">
      <c r="D362" s="45"/>
      <c r="E362" s="45"/>
      <c r="F362" s="46"/>
      <c r="G362" s="46"/>
      <c r="H362" s="47"/>
      <c r="I362" s="46"/>
      <c r="J362" s="45"/>
      <c r="K362" s="45"/>
    </row>
    <row r="363" spans="4:11">
      <c r="D363" s="45"/>
      <c r="E363" s="45"/>
      <c r="F363" s="46"/>
      <c r="G363" s="46"/>
      <c r="H363" s="47"/>
      <c r="I363" s="46"/>
      <c r="J363" s="45"/>
      <c r="K363" s="45"/>
    </row>
    <row r="364" spans="4:11">
      <c r="D364" s="45"/>
      <c r="E364" s="45"/>
      <c r="F364" s="46"/>
      <c r="G364" s="46"/>
      <c r="H364" s="47"/>
      <c r="I364" s="46"/>
      <c r="J364" s="45"/>
      <c r="K364" s="45"/>
    </row>
    <row r="365" spans="4:11">
      <c r="D365" s="45"/>
      <c r="E365" s="45"/>
      <c r="F365" s="46"/>
      <c r="G365" s="46"/>
      <c r="H365" s="47"/>
      <c r="I365" s="46"/>
      <c r="J365" s="45"/>
      <c r="K365" s="45"/>
    </row>
    <row r="366" spans="4:11">
      <c r="D366" s="45"/>
      <c r="E366" s="45"/>
      <c r="F366" s="46"/>
      <c r="G366" s="46"/>
      <c r="H366" s="47"/>
      <c r="I366" s="46"/>
      <c r="J366" s="45"/>
      <c r="K366" s="45"/>
    </row>
    <row r="367" spans="4:11">
      <c r="D367" s="45"/>
      <c r="E367" s="45"/>
      <c r="F367" s="46"/>
      <c r="G367" s="46"/>
      <c r="H367" s="47"/>
      <c r="I367" s="46"/>
      <c r="J367" s="45"/>
      <c r="K367" s="45"/>
    </row>
    <row r="368" spans="4:11">
      <c r="D368" s="45"/>
      <c r="E368" s="45"/>
      <c r="F368" s="46"/>
      <c r="G368" s="46"/>
      <c r="H368" s="47"/>
      <c r="I368" s="46"/>
      <c r="J368" s="45"/>
      <c r="K368" s="45"/>
    </row>
    <row r="369" spans="4:11">
      <c r="D369" s="45"/>
      <c r="E369" s="45"/>
      <c r="F369" s="46"/>
      <c r="G369" s="46"/>
      <c r="H369" s="47"/>
      <c r="I369" s="46"/>
      <c r="J369" s="45"/>
      <c r="K369" s="45"/>
    </row>
    <row r="370" spans="4:11">
      <c r="D370" s="45"/>
      <c r="E370" s="45"/>
      <c r="F370" s="46"/>
      <c r="G370" s="46"/>
      <c r="H370" s="47"/>
      <c r="I370" s="46"/>
      <c r="J370" s="45"/>
      <c r="K370" s="45"/>
    </row>
    <row r="371" spans="4:11">
      <c r="D371" s="45"/>
      <c r="E371" s="45"/>
      <c r="F371" s="46"/>
      <c r="G371" s="46"/>
      <c r="H371" s="47"/>
      <c r="I371" s="46"/>
      <c r="J371" s="45"/>
      <c r="K371" s="45"/>
    </row>
    <row r="372" spans="4:11">
      <c r="D372" s="45"/>
      <c r="E372" s="45"/>
      <c r="F372" s="46"/>
      <c r="G372" s="46"/>
      <c r="H372" s="47"/>
      <c r="I372" s="46"/>
      <c r="J372" s="45"/>
      <c r="K372" s="45"/>
    </row>
    <row r="373" spans="4:11">
      <c r="D373" s="45"/>
      <c r="E373" s="45"/>
      <c r="F373" s="46"/>
      <c r="G373" s="46"/>
      <c r="H373" s="47"/>
      <c r="I373" s="46"/>
      <c r="J373" s="45"/>
      <c r="K373" s="45"/>
    </row>
    <row r="374" spans="4:11">
      <c r="D374" s="45"/>
      <c r="E374" s="45"/>
      <c r="F374" s="46"/>
      <c r="G374" s="46"/>
      <c r="H374" s="47"/>
      <c r="I374" s="46"/>
      <c r="J374" s="45"/>
      <c r="K374" s="45"/>
    </row>
    <row r="375" spans="4:11">
      <c r="D375" s="45"/>
      <c r="E375" s="45"/>
      <c r="F375" s="46"/>
      <c r="G375" s="46"/>
      <c r="H375" s="47"/>
      <c r="I375" s="46"/>
      <c r="J375" s="45"/>
      <c r="K375" s="45"/>
    </row>
    <row r="376" spans="4:11">
      <c r="D376" s="45"/>
      <c r="E376" s="45"/>
      <c r="F376" s="46"/>
      <c r="G376" s="46"/>
      <c r="H376" s="47"/>
      <c r="I376" s="46"/>
      <c r="J376" s="45"/>
      <c r="K376" s="45"/>
    </row>
    <row r="377" spans="4:11">
      <c r="D377" s="45"/>
      <c r="E377" s="45"/>
      <c r="F377" s="46"/>
      <c r="G377" s="46"/>
      <c r="H377" s="47"/>
      <c r="I377" s="46"/>
      <c r="J377" s="45"/>
      <c r="K377" s="45"/>
    </row>
    <row r="378" spans="4:11">
      <c r="D378" s="45"/>
      <c r="E378" s="45"/>
      <c r="F378" s="46"/>
      <c r="G378" s="46"/>
      <c r="H378" s="47"/>
      <c r="I378" s="46"/>
      <c r="J378" s="45"/>
      <c r="K378" s="45"/>
    </row>
    <row r="379" spans="4:11">
      <c r="D379" s="45"/>
      <c r="E379" s="45"/>
      <c r="F379" s="46"/>
      <c r="G379" s="46"/>
      <c r="H379" s="47"/>
      <c r="I379" s="46"/>
      <c r="J379" s="45"/>
      <c r="K379" s="45"/>
    </row>
    <row r="380" spans="4:11">
      <c r="D380" s="45"/>
      <c r="E380" s="45"/>
      <c r="F380" s="46"/>
      <c r="G380" s="46"/>
      <c r="H380" s="47"/>
      <c r="I380" s="46"/>
      <c r="J380" s="45"/>
      <c r="K380" s="45"/>
    </row>
    <row r="381" spans="4:11">
      <c r="D381" s="45"/>
      <c r="E381" s="45"/>
      <c r="F381" s="46"/>
      <c r="G381" s="46"/>
      <c r="H381" s="47"/>
      <c r="I381" s="46"/>
      <c r="J381" s="45"/>
      <c r="K381" s="45"/>
    </row>
    <row r="382" spans="4:11">
      <c r="D382" s="45"/>
      <c r="E382" s="45"/>
      <c r="F382" s="46"/>
      <c r="G382" s="46"/>
      <c r="H382" s="47"/>
      <c r="I382" s="46"/>
      <c r="J382" s="45"/>
      <c r="K382" s="45"/>
    </row>
    <row r="383" spans="4:11">
      <c r="D383" s="45"/>
      <c r="E383" s="45"/>
      <c r="F383" s="46"/>
      <c r="G383" s="46"/>
      <c r="H383" s="47"/>
      <c r="I383" s="46"/>
      <c r="J383" s="45"/>
      <c r="K383" s="45"/>
    </row>
    <row r="384" spans="4:11">
      <c r="D384" s="45"/>
      <c r="E384" s="45"/>
      <c r="F384" s="46"/>
      <c r="G384" s="46"/>
      <c r="H384" s="47"/>
      <c r="I384" s="46"/>
      <c r="J384" s="45"/>
      <c r="K384" s="45"/>
    </row>
    <row r="385" spans="4:11">
      <c r="D385" s="45"/>
      <c r="E385" s="45"/>
      <c r="F385" s="46"/>
      <c r="G385" s="46"/>
      <c r="H385" s="47"/>
      <c r="I385" s="46"/>
      <c r="J385" s="45"/>
      <c r="K385" s="45"/>
    </row>
    <row r="386" spans="4:11">
      <c r="D386" s="45"/>
      <c r="E386" s="45"/>
      <c r="F386" s="46"/>
      <c r="G386" s="46"/>
      <c r="H386" s="47"/>
      <c r="I386" s="46"/>
      <c r="J386" s="45"/>
      <c r="K386" s="45"/>
    </row>
    <row r="387" spans="4:11">
      <c r="D387" s="45"/>
      <c r="E387" s="45"/>
      <c r="F387" s="46"/>
      <c r="G387" s="46"/>
      <c r="H387" s="47"/>
      <c r="I387" s="46"/>
      <c r="J387" s="45"/>
      <c r="K387" s="45"/>
    </row>
    <row r="388" spans="4:11">
      <c r="D388" s="45"/>
      <c r="E388" s="45"/>
      <c r="F388" s="46"/>
      <c r="G388" s="46"/>
      <c r="H388" s="47"/>
      <c r="I388" s="46"/>
      <c r="J388" s="45"/>
      <c r="K388" s="45"/>
    </row>
    <row r="389" spans="4:11">
      <c r="D389" s="45"/>
      <c r="E389" s="45"/>
      <c r="F389" s="46"/>
      <c r="G389" s="46"/>
      <c r="H389" s="47"/>
      <c r="I389" s="46"/>
      <c r="J389" s="45"/>
      <c r="K389" s="45"/>
    </row>
    <row r="390" spans="4:11">
      <c r="D390" s="45"/>
      <c r="E390" s="45"/>
      <c r="F390" s="46"/>
      <c r="G390" s="46"/>
      <c r="H390" s="47"/>
      <c r="I390" s="46"/>
      <c r="J390" s="45"/>
      <c r="K390" s="45"/>
    </row>
    <row r="391" spans="4:11">
      <c r="D391" s="45"/>
      <c r="E391" s="45"/>
      <c r="F391" s="46"/>
      <c r="G391" s="46"/>
      <c r="H391" s="47"/>
      <c r="I391" s="46"/>
      <c r="J391" s="45"/>
      <c r="K391" s="45"/>
    </row>
    <row r="392" spans="4:11">
      <c r="D392" s="45"/>
      <c r="E392" s="45"/>
      <c r="F392" s="46"/>
      <c r="G392" s="46"/>
      <c r="H392" s="47"/>
      <c r="I392" s="46"/>
      <c r="J392" s="45"/>
      <c r="K392" s="45"/>
    </row>
    <row r="393" spans="4:11">
      <c r="D393" s="45"/>
      <c r="E393" s="45"/>
      <c r="F393" s="46"/>
      <c r="G393" s="46"/>
      <c r="H393" s="47"/>
      <c r="I393" s="46"/>
      <c r="J393" s="45"/>
      <c r="K393" s="45"/>
    </row>
    <row r="394" spans="4:11">
      <c r="D394" s="45"/>
      <c r="E394" s="45"/>
      <c r="F394" s="46"/>
      <c r="G394" s="46"/>
      <c r="H394" s="47"/>
      <c r="I394" s="46"/>
      <c r="J394" s="45"/>
      <c r="K394" s="45"/>
    </row>
    <row r="395" spans="4:11">
      <c r="D395" s="45"/>
      <c r="E395" s="45"/>
      <c r="F395" s="46"/>
      <c r="G395" s="46"/>
      <c r="H395" s="47"/>
      <c r="I395" s="46"/>
      <c r="J395" s="45"/>
      <c r="K395" s="45"/>
    </row>
    <row r="396" spans="4:11">
      <c r="D396" s="45"/>
      <c r="E396" s="45"/>
      <c r="F396" s="46"/>
      <c r="G396" s="46"/>
      <c r="H396" s="47"/>
      <c r="I396" s="46"/>
      <c r="J396" s="45"/>
      <c r="K396" s="45"/>
    </row>
    <row r="397" spans="4:11">
      <c r="D397" s="45"/>
      <c r="E397" s="45"/>
      <c r="F397" s="46"/>
      <c r="G397" s="46"/>
      <c r="H397" s="47"/>
      <c r="I397" s="46"/>
      <c r="J397" s="45"/>
      <c r="K397" s="45"/>
    </row>
    <row r="398" spans="4:11">
      <c r="D398" s="45"/>
      <c r="E398" s="45"/>
      <c r="F398" s="46"/>
      <c r="G398" s="46"/>
      <c r="H398" s="47"/>
      <c r="I398" s="46"/>
      <c r="J398" s="45"/>
      <c r="K398" s="45"/>
    </row>
    <row r="399" spans="4:11">
      <c r="D399" s="45"/>
      <c r="E399" s="45"/>
      <c r="F399" s="46"/>
      <c r="G399" s="46"/>
      <c r="H399" s="47"/>
      <c r="I399" s="46"/>
      <c r="J399" s="45"/>
      <c r="K399" s="45"/>
    </row>
    <row r="400" spans="4:11">
      <c r="D400" s="45"/>
      <c r="E400" s="45"/>
      <c r="F400" s="46"/>
      <c r="G400" s="46"/>
      <c r="H400" s="47"/>
      <c r="I400" s="46"/>
      <c r="J400" s="45"/>
      <c r="K400" s="45"/>
    </row>
    <row r="401" spans="4:11">
      <c r="D401" s="45"/>
      <c r="E401" s="45"/>
      <c r="F401" s="46"/>
      <c r="G401" s="46"/>
      <c r="H401" s="47"/>
      <c r="I401" s="46"/>
      <c r="J401" s="45"/>
      <c r="K401" s="45"/>
    </row>
    <row r="402" spans="4:11">
      <c r="D402" s="45"/>
      <c r="E402" s="45"/>
      <c r="F402" s="46"/>
      <c r="G402" s="46"/>
      <c r="H402" s="47"/>
      <c r="I402" s="46"/>
      <c r="J402" s="45"/>
      <c r="K402" s="45"/>
    </row>
    <row r="403" spans="4:11">
      <c r="D403" s="45"/>
      <c r="E403" s="45"/>
      <c r="F403" s="46"/>
      <c r="G403" s="46"/>
      <c r="H403" s="47"/>
      <c r="I403" s="46"/>
      <c r="J403" s="45"/>
      <c r="K403" s="45"/>
    </row>
    <row r="404" spans="4:11">
      <c r="D404" s="45"/>
      <c r="E404" s="45"/>
      <c r="F404" s="46"/>
      <c r="G404" s="46"/>
      <c r="H404" s="47"/>
      <c r="I404" s="46"/>
      <c r="J404" s="45"/>
      <c r="K404" s="45"/>
    </row>
    <row r="405" spans="4:11">
      <c r="D405" s="45"/>
      <c r="E405" s="45"/>
      <c r="F405" s="46"/>
      <c r="G405" s="46"/>
      <c r="H405" s="47"/>
      <c r="I405" s="46"/>
      <c r="J405" s="45"/>
      <c r="K405" s="45"/>
    </row>
    <row r="406" spans="4:11">
      <c r="D406" s="45"/>
      <c r="E406" s="45"/>
      <c r="F406" s="46"/>
      <c r="G406" s="46"/>
      <c r="H406" s="47"/>
      <c r="I406" s="46"/>
      <c r="J406" s="45"/>
      <c r="K406" s="45"/>
    </row>
    <row r="407" spans="4:11">
      <c r="D407" s="45"/>
      <c r="E407" s="45"/>
      <c r="F407" s="46"/>
      <c r="G407" s="46"/>
      <c r="H407" s="47"/>
      <c r="I407" s="46"/>
      <c r="J407" s="45"/>
      <c r="K407" s="45"/>
    </row>
    <row r="408" spans="4:11">
      <c r="D408" s="45"/>
      <c r="E408" s="45"/>
      <c r="F408" s="46"/>
      <c r="G408" s="46"/>
      <c r="H408" s="47"/>
      <c r="I408" s="46"/>
      <c r="J408" s="45"/>
      <c r="K408" s="45"/>
    </row>
    <row r="409" spans="4:11">
      <c r="D409" s="45"/>
      <c r="E409" s="45"/>
      <c r="F409" s="46"/>
      <c r="G409" s="46"/>
      <c r="H409" s="47"/>
      <c r="I409" s="46"/>
      <c r="J409" s="45"/>
      <c r="K409" s="45"/>
    </row>
    <row r="410" spans="4:11">
      <c r="D410" s="45"/>
      <c r="E410" s="45"/>
      <c r="F410" s="46"/>
      <c r="G410" s="46"/>
      <c r="H410" s="47"/>
      <c r="I410" s="46"/>
      <c r="J410" s="45"/>
      <c r="K410" s="45"/>
    </row>
    <row r="411" spans="4:11">
      <c r="D411" s="45"/>
      <c r="E411" s="45"/>
      <c r="F411" s="46"/>
      <c r="G411" s="46"/>
      <c r="H411" s="47"/>
      <c r="I411" s="46"/>
      <c r="J411" s="45"/>
      <c r="K411" s="45"/>
    </row>
    <row r="412" spans="4:11">
      <c r="D412" s="45"/>
      <c r="E412" s="45"/>
      <c r="F412" s="46"/>
      <c r="G412" s="46"/>
      <c r="H412" s="47"/>
      <c r="I412" s="46"/>
      <c r="J412" s="45"/>
      <c r="K412" s="45"/>
    </row>
    <row r="413" spans="4:11">
      <c r="D413" s="45"/>
      <c r="E413" s="45"/>
      <c r="F413" s="46"/>
      <c r="G413" s="46"/>
      <c r="H413" s="47"/>
      <c r="I413" s="46"/>
      <c r="J413" s="45"/>
      <c r="K413" s="45"/>
    </row>
    <row r="414" spans="4:11">
      <c r="D414" s="45"/>
      <c r="E414" s="45"/>
      <c r="F414" s="46"/>
      <c r="G414" s="46"/>
      <c r="H414" s="47"/>
      <c r="I414" s="46"/>
      <c r="J414" s="45"/>
      <c r="K414" s="45"/>
    </row>
    <row r="415" spans="4:11">
      <c r="D415" s="45"/>
      <c r="E415" s="45"/>
      <c r="F415" s="46"/>
      <c r="G415" s="46"/>
      <c r="H415" s="47"/>
      <c r="I415" s="46"/>
      <c r="J415" s="45"/>
      <c r="K415" s="45"/>
    </row>
    <row r="416" spans="4:11">
      <c r="D416" s="45"/>
      <c r="E416" s="45"/>
      <c r="F416" s="46"/>
      <c r="G416" s="46"/>
      <c r="H416" s="47"/>
      <c r="I416" s="46"/>
      <c r="J416" s="45"/>
      <c r="K416" s="45"/>
    </row>
    <row r="417" spans="4:11">
      <c r="D417" s="45"/>
      <c r="E417" s="45"/>
      <c r="F417" s="46"/>
      <c r="G417" s="46"/>
      <c r="H417" s="47"/>
      <c r="I417" s="46"/>
      <c r="J417" s="45"/>
      <c r="K417" s="45"/>
    </row>
    <row r="418" spans="4:11">
      <c r="D418" s="45"/>
      <c r="E418" s="45"/>
      <c r="F418" s="46"/>
      <c r="G418" s="46"/>
      <c r="H418" s="47"/>
      <c r="I418" s="46"/>
      <c r="J418" s="45"/>
      <c r="K418" s="45"/>
    </row>
    <row r="419" spans="4:11">
      <c r="D419" s="45"/>
      <c r="E419" s="45"/>
      <c r="F419" s="46"/>
      <c r="G419" s="46"/>
      <c r="H419" s="47"/>
      <c r="I419" s="46"/>
      <c r="J419" s="45"/>
      <c r="K419" s="45"/>
    </row>
    <row r="420" spans="4:11">
      <c r="D420" s="45"/>
      <c r="E420" s="45"/>
      <c r="F420" s="46"/>
      <c r="G420" s="46"/>
      <c r="H420" s="47"/>
      <c r="I420" s="46"/>
      <c r="J420" s="45"/>
      <c r="K420" s="45"/>
    </row>
    <row r="421" spans="4:11">
      <c r="D421" s="45"/>
      <c r="E421" s="45"/>
      <c r="F421" s="46"/>
      <c r="G421" s="46"/>
      <c r="H421" s="47"/>
      <c r="I421" s="46"/>
      <c r="J421" s="45"/>
      <c r="K421" s="45"/>
    </row>
    <row r="422" spans="4:11">
      <c r="D422" s="45"/>
      <c r="E422" s="45"/>
      <c r="F422" s="46"/>
      <c r="G422" s="46"/>
      <c r="H422" s="47"/>
      <c r="I422" s="46"/>
      <c r="J422" s="45"/>
      <c r="K422" s="45"/>
    </row>
    <row r="423" spans="4:11">
      <c r="D423" s="45"/>
      <c r="E423" s="45"/>
      <c r="F423" s="46"/>
      <c r="G423" s="46"/>
      <c r="H423" s="47"/>
      <c r="I423" s="46"/>
      <c r="J423" s="45"/>
      <c r="K423" s="45"/>
    </row>
    <row r="424" spans="4:11">
      <c r="D424" s="45"/>
      <c r="E424" s="45"/>
      <c r="F424" s="46"/>
      <c r="G424" s="46"/>
      <c r="H424" s="47"/>
      <c r="I424" s="46"/>
      <c r="J424" s="45"/>
      <c r="K424" s="45"/>
    </row>
    <row r="425" spans="4:11">
      <c r="D425" s="45"/>
      <c r="E425" s="45"/>
      <c r="F425" s="46"/>
      <c r="G425" s="46"/>
      <c r="H425" s="47"/>
      <c r="I425" s="46"/>
      <c r="J425" s="45"/>
      <c r="K425" s="45"/>
    </row>
    <row r="426" spans="4:11">
      <c r="D426" s="45"/>
      <c r="E426" s="45"/>
      <c r="F426" s="46"/>
      <c r="G426" s="46"/>
      <c r="H426" s="47"/>
      <c r="I426" s="46"/>
      <c r="J426" s="45"/>
      <c r="K426" s="45"/>
    </row>
    <row r="427" spans="4:11">
      <c r="D427" s="45"/>
      <c r="E427" s="45"/>
      <c r="F427" s="46"/>
      <c r="G427" s="46"/>
      <c r="H427" s="47"/>
      <c r="I427" s="46"/>
      <c r="J427" s="45"/>
      <c r="K427" s="45"/>
    </row>
    <row r="428" spans="4:11">
      <c r="D428" s="45"/>
      <c r="E428" s="45"/>
      <c r="F428" s="46"/>
      <c r="G428" s="46"/>
      <c r="H428" s="47"/>
      <c r="I428" s="46"/>
      <c r="J428" s="45"/>
      <c r="K428" s="45"/>
    </row>
    <row r="429" spans="4:11">
      <c r="D429" s="45"/>
      <c r="E429" s="45"/>
      <c r="F429" s="46"/>
      <c r="G429" s="46"/>
      <c r="H429" s="47"/>
      <c r="I429" s="46"/>
      <c r="J429" s="45"/>
      <c r="K429" s="45"/>
    </row>
    <row r="430" spans="4:11">
      <c r="D430" s="45"/>
      <c r="E430" s="45"/>
      <c r="F430" s="46"/>
      <c r="G430" s="46"/>
      <c r="H430" s="47"/>
      <c r="I430" s="46"/>
      <c r="J430" s="45"/>
      <c r="K430" s="45"/>
    </row>
    <row r="431" spans="4:11">
      <c r="D431" s="45"/>
      <c r="E431" s="45"/>
      <c r="F431" s="46"/>
      <c r="G431" s="46"/>
      <c r="H431" s="47"/>
      <c r="I431" s="46"/>
      <c r="J431" s="45"/>
      <c r="K431" s="45"/>
    </row>
    <row r="432" spans="4:11">
      <c r="D432" s="45"/>
      <c r="E432" s="45"/>
      <c r="F432" s="46"/>
      <c r="G432" s="46"/>
      <c r="H432" s="47"/>
      <c r="I432" s="46"/>
      <c r="J432" s="45"/>
      <c r="K432" s="45"/>
    </row>
    <row r="433" spans="4:11">
      <c r="D433" s="45"/>
      <c r="E433" s="45"/>
      <c r="F433" s="46"/>
      <c r="G433" s="46"/>
      <c r="H433" s="47"/>
      <c r="I433" s="46"/>
      <c r="J433" s="45"/>
      <c r="K433" s="45"/>
    </row>
    <row r="434" spans="4:11">
      <c r="D434" s="45"/>
      <c r="E434" s="45"/>
      <c r="F434" s="46"/>
      <c r="G434" s="46"/>
      <c r="H434" s="47"/>
      <c r="I434" s="46"/>
      <c r="J434" s="45"/>
      <c r="K434" s="45"/>
    </row>
    <row r="435" spans="4:11">
      <c r="D435" s="45"/>
      <c r="E435" s="45"/>
      <c r="F435" s="46"/>
      <c r="G435" s="46"/>
      <c r="H435" s="47"/>
      <c r="I435" s="46"/>
      <c r="J435" s="45"/>
      <c r="K435" s="45"/>
    </row>
    <row r="436" spans="4:11">
      <c r="D436" s="45"/>
      <c r="E436" s="45"/>
      <c r="F436" s="46"/>
      <c r="G436" s="46"/>
      <c r="H436" s="47"/>
      <c r="I436" s="46"/>
      <c r="J436" s="45"/>
      <c r="K436" s="45"/>
    </row>
    <row r="437" spans="4:11">
      <c r="D437" s="45"/>
      <c r="E437" s="45"/>
      <c r="F437" s="46"/>
      <c r="G437" s="46"/>
      <c r="H437" s="47"/>
      <c r="I437" s="46"/>
      <c r="J437" s="45"/>
      <c r="K437" s="45"/>
    </row>
    <row r="438" spans="4:11">
      <c r="D438" s="45"/>
      <c r="E438" s="45"/>
      <c r="F438" s="46"/>
      <c r="G438" s="46"/>
      <c r="H438" s="47"/>
      <c r="I438" s="46"/>
      <c r="J438" s="45"/>
      <c r="K438" s="45"/>
    </row>
    <row r="439" spans="4:11">
      <c r="D439" s="45"/>
      <c r="E439" s="45"/>
      <c r="F439" s="46"/>
      <c r="G439" s="46"/>
      <c r="H439" s="47"/>
      <c r="I439" s="46"/>
      <c r="J439" s="45"/>
      <c r="K439" s="45"/>
    </row>
    <row r="440" spans="4:11">
      <c r="D440" s="45"/>
      <c r="E440" s="45"/>
      <c r="F440" s="46"/>
      <c r="G440" s="46"/>
      <c r="H440" s="47"/>
      <c r="I440" s="46"/>
      <c r="J440" s="45"/>
      <c r="K440" s="45"/>
    </row>
    <row r="441" spans="4:11">
      <c r="D441" s="45"/>
      <c r="E441" s="45"/>
      <c r="F441" s="46"/>
      <c r="G441" s="46"/>
      <c r="H441" s="47"/>
      <c r="I441" s="46"/>
      <c r="J441" s="45"/>
      <c r="K441" s="45"/>
    </row>
    <row r="442" spans="4:11">
      <c r="D442" s="45"/>
      <c r="E442" s="45"/>
      <c r="F442" s="46"/>
      <c r="G442" s="46"/>
      <c r="H442" s="47"/>
      <c r="I442" s="46"/>
      <c r="J442" s="45"/>
      <c r="K442" s="45"/>
    </row>
    <row r="443" spans="4:11">
      <c r="D443" s="45"/>
      <c r="E443" s="45"/>
      <c r="F443" s="46"/>
      <c r="G443" s="46"/>
      <c r="H443" s="47"/>
      <c r="I443" s="46"/>
      <c r="J443" s="45"/>
      <c r="K443" s="45"/>
    </row>
    <row r="444" spans="4:11">
      <c r="D444" s="45"/>
      <c r="E444" s="45"/>
      <c r="F444" s="46"/>
      <c r="G444" s="46"/>
      <c r="H444" s="47"/>
      <c r="I444" s="46"/>
      <c r="J444" s="45"/>
      <c r="K444" s="45"/>
    </row>
    <row r="445" spans="4:11">
      <c r="D445" s="45"/>
      <c r="E445" s="45"/>
      <c r="F445" s="46"/>
      <c r="G445" s="46"/>
      <c r="H445" s="47"/>
      <c r="I445" s="46"/>
      <c r="J445" s="45"/>
      <c r="K445" s="45"/>
    </row>
    <row r="446" spans="4:11">
      <c r="D446" s="45"/>
      <c r="E446" s="45"/>
      <c r="F446" s="46"/>
      <c r="G446" s="46"/>
      <c r="H446" s="47"/>
      <c r="I446" s="46"/>
      <c r="J446" s="45"/>
      <c r="K446" s="45"/>
    </row>
    <row r="447" spans="4:11">
      <c r="D447" s="45"/>
      <c r="E447" s="45"/>
      <c r="F447" s="46"/>
      <c r="G447" s="46"/>
      <c r="H447" s="47"/>
      <c r="I447" s="46"/>
      <c r="J447" s="45"/>
      <c r="K447" s="45"/>
    </row>
    <row r="448" spans="4:11">
      <c r="D448" s="45"/>
      <c r="E448" s="45"/>
      <c r="F448" s="46"/>
      <c r="G448" s="46"/>
      <c r="H448" s="47"/>
      <c r="I448" s="46"/>
      <c r="J448" s="45"/>
      <c r="K448" s="45"/>
    </row>
    <row r="449" spans="4:11">
      <c r="D449" s="45"/>
      <c r="E449" s="45"/>
      <c r="F449" s="46"/>
      <c r="G449" s="46"/>
      <c r="H449" s="47"/>
      <c r="I449" s="46"/>
      <c r="J449" s="45"/>
      <c r="K449" s="45"/>
    </row>
    <row r="450" spans="4:11">
      <c r="D450" s="45"/>
      <c r="E450" s="45"/>
      <c r="F450" s="46"/>
      <c r="G450" s="46"/>
      <c r="H450" s="47"/>
      <c r="I450" s="46"/>
      <c r="J450" s="45"/>
      <c r="K450" s="45"/>
    </row>
    <row r="451" spans="4:11">
      <c r="D451" s="45"/>
      <c r="E451" s="45"/>
      <c r="F451" s="46"/>
      <c r="G451" s="46"/>
      <c r="H451" s="47"/>
      <c r="I451" s="46"/>
      <c r="J451" s="45"/>
      <c r="K451" s="45"/>
    </row>
    <row r="452" spans="4:11">
      <c r="D452" s="45"/>
      <c r="E452" s="45"/>
      <c r="F452" s="46"/>
      <c r="G452" s="46"/>
      <c r="H452" s="47"/>
      <c r="I452" s="46"/>
      <c r="J452" s="45"/>
      <c r="K452" s="45"/>
    </row>
    <row r="453" spans="4:11">
      <c r="D453" s="45"/>
      <c r="E453" s="45"/>
      <c r="F453" s="46"/>
      <c r="G453" s="46"/>
      <c r="H453" s="47"/>
      <c r="I453" s="46"/>
      <c r="J453" s="45"/>
      <c r="K453" s="45"/>
    </row>
    <row r="454" spans="4:11">
      <c r="D454" s="45"/>
      <c r="E454" s="45"/>
      <c r="F454" s="46"/>
      <c r="G454" s="46"/>
      <c r="H454" s="47"/>
      <c r="I454" s="46"/>
      <c r="J454" s="45"/>
      <c r="K454" s="45"/>
    </row>
    <row r="455" spans="4:11">
      <c r="D455" s="45"/>
      <c r="E455" s="45"/>
      <c r="F455" s="46"/>
      <c r="G455" s="46"/>
      <c r="H455" s="47"/>
      <c r="I455" s="46"/>
      <c r="J455" s="45"/>
      <c r="K455" s="45"/>
    </row>
    <row r="456" spans="4:11">
      <c r="D456" s="45"/>
      <c r="E456" s="45"/>
      <c r="F456" s="46"/>
      <c r="G456" s="46"/>
      <c r="H456" s="47"/>
      <c r="I456" s="46"/>
      <c r="J456" s="45"/>
      <c r="K456" s="45"/>
    </row>
    <row r="457" spans="4:11">
      <c r="D457" s="45"/>
      <c r="E457" s="45"/>
      <c r="F457" s="46"/>
      <c r="G457" s="46"/>
      <c r="H457" s="47"/>
      <c r="I457" s="46"/>
      <c r="J457" s="45"/>
      <c r="K457" s="45"/>
    </row>
    <row r="458" spans="4:11">
      <c r="D458" s="45"/>
      <c r="E458" s="45"/>
      <c r="F458" s="46"/>
      <c r="G458" s="46"/>
      <c r="H458" s="47"/>
      <c r="I458" s="46"/>
      <c r="J458" s="45"/>
      <c r="K458" s="45"/>
    </row>
    <row r="459" spans="4:11">
      <c r="D459" s="45"/>
      <c r="E459" s="45"/>
      <c r="F459" s="46"/>
      <c r="G459" s="46"/>
      <c r="H459" s="47"/>
      <c r="I459" s="46"/>
      <c r="J459" s="45"/>
      <c r="K459" s="45"/>
    </row>
    <row r="460" spans="4:11">
      <c r="D460" s="45"/>
      <c r="E460" s="45"/>
      <c r="F460" s="46"/>
      <c r="G460" s="46"/>
      <c r="H460" s="47"/>
      <c r="I460" s="46"/>
      <c r="J460" s="45"/>
      <c r="K460" s="45"/>
    </row>
    <row r="461" spans="4:11">
      <c r="D461" s="45"/>
      <c r="E461" s="45"/>
      <c r="F461" s="46"/>
      <c r="G461" s="46"/>
      <c r="H461" s="47"/>
      <c r="I461" s="46"/>
      <c r="J461" s="45"/>
      <c r="K461" s="45"/>
    </row>
    <row r="462" spans="4:11">
      <c r="D462" s="45"/>
      <c r="E462" s="45"/>
      <c r="F462" s="46"/>
      <c r="G462" s="46"/>
      <c r="H462" s="47"/>
      <c r="I462" s="46"/>
      <c r="J462" s="45"/>
      <c r="K462" s="45"/>
    </row>
    <row r="463" spans="4:11">
      <c r="D463" s="45"/>
      <c r="E463" s="45"/>
      <c r="F463" s="46"/>
      <c r="G463" s="46"/>
      <c r="H463" s="47"/>
      <c r="I463" s="46"/>
      <c r="J463" s="45"/>
      <c r="K463" s="45"/>
    </row>
    <row r="464" spans="4:11">
      <c r="D464" s="45"/>
      <c r="E464" s="45"/>
      <c r="F464" s="46"/>
      <c r="G464" s="46"/>
      <c r="H464" s="47"/>
      <c r="I464" s="46"/>
      <c r="J464" s="45"/>
      <c r="K464" s="45"/>
    </row>
    <row r="465" spans="4:11">
      <c r="D465" s="45"/>
      <c r="E465" s="45"/>
      <c r="F465" s="46"/>
      <c r="G465" s="46"/>
      <c r="H465" s="47"/>
      <c r="I465" s="46"/>
      <c r="J465" s="45"/>
      <c r="K465" s="45"/>
    </row>
    <row r="466" spans="4:11">
      <c r="D466" s="45"/>
      <c r="E466" s="45"/>
      <c r="F466" s="46"/>
      <c r="G466" s="46"/>
      <c r="H466" s="47"/>
      <c r="I466" s="46"/>
      <c r="J466" s="45"/>
      <c r="K466" s="45"/>
    </row>
    <row r="467" spans="4:11">
      <c r="D467" s="45"/>
      <c r="E467" s="45"/>
      <c r="F467" s="46"/>
      <c r="G467" s="46"/>
      <c r="H467" s="47"/>
      <c r="I467" s="46"/>
      <c r="J467" s="45"/>
      <c r="K467" s="45"/>
    </row>
    <row r="468" spans="4:11">
      <c r="D468" s="45"/>
      <c r="E468" s="45"/>
      <c r="F468" s="46"/>
      <c r="G468" s="46"/>
      <c r="H468" s="47"/>
      <c r="I468" s="46"/>
      <c r="J468" s="45"/>
      <c r="K468" s="45"/>
    </row>
    <row r="469" spans="4:11">
      <c r="D469" s="45"/>
      <c r="E469" s="45"/>
      <c r="F469" s="46"/>
      <c r="G469" s="46"/>
      <c r="H469" s="47"/>
      <c r="I469" s="46"/>
      <c r="J469" s="45"/>
      <c r="K469" s="45"/>
    </row>
    <row r="470" spans="4:11">
      <c r="D470" s="45"/>
      <c r="E470" s="45"/>
      <c r="F470" s="46"/>
      <c r="G470" s="46"/>
      <c r="H470" s="47"/>
      <c r="I470" s="46"/>
      <c r="J470" s="45"/>
      <c r="K470" s="45"/>
    </row>
    <row r="471" spans="4:11">
      <c r="D471" s="45"/>
      <c r="E471" s="45"/>
      <c r="F471" s="46"/>
      <c r="G471" s="46"/>
      <c r="H471" s="47"/>
      <c r="I471" s="46"/>
      <c r="J471" s="45"/>
      <c r="K471" s="45"/>
    </row>
    <row r="472" spans="4:11">
      <c r="D472" s="45"/>
      <c r="E472" s="45"/>
      <c r="F472" s="46"/>
      <c r="G472" s="46"/>
      <c r="H472" s="47"/>
      <c r="I472" s="46"/>
      <c r="J472" s="45"/>
      <c r="K472" s="45"/>
    </row>
    <row r="473" spans="4:11">
      <c r="D473" s="45"/>
      <c r="E473" s="45"/>
      <c r="F473" s="46"/>
      <c r="G473" s="46"/>
      <c r="H473" s="47"/>
      <c r="I473" s="46"/>
      <c r="J473" s="45"/>
      <c r="K473" s="45"/>
    </row>
    <row r="474" spans="4:11">
      <c r="D474" s="45"/>
      <c r="E474" s="45"/>
      <c r="F474" s="46"/>
      <c r="G474" s="46"/>
      <c r="H474" s="47"/>
      <c r="I474" s="46"/>
      <c r="J474" s="45"/>
      <c r="K474" s="45"/>
    </row>
    <row r="475" spans="4:11">
      <c r="D475" s="45"/>
      <c r="E475" s="45"/>
      <c r="F475" s="46"/>
      <c r="G475" s="46"/>
      <c r="H475" s="47"/>
      <c r="I475" s="46"/>
      <c r="J475" s="45"/>
      <c r="K475" s="45"/>
    </row>
    <row r="476" spans="4:11">
      <c r="D476" s="45"/>
      <c r="E476" s="45"/>
      <c r="F476" s="46"/>
      <c r="G476" s="46"/>
      <c r="H476" s="47"/>
      <c r="I476" s="46"/>
      <c r="J476" s="45"/>
      <c r="K476" s="45"/>
    </row>
    <row r="477" spans="4:11">
      <c r="D477" s="45"/>
      <c r="E477" s="45"/>
      <c r="F477" s="46"/>
      <c r="G477" s="46"/>
      <c r="H477" s="47"/>
      <c r="I477" s="46"/>
      <c r="J477" s="45"/>
      <c r="K477" s="45"/>
    </row>
    <row r="478" spans="4:11">
      <c r="D478" s="45"/>
      <c r="E478" s="45"/>
      <c r="F478" s="46"/>
      <c r="G478" s="46"/>
      <c r="H478" s="47"/>
      <c r="I478" s="46"/>
      <c r="J478" s="45"/>
      <c r="K478" s="45"/>
    </row>
    <row r="479" spans="4:11">
      <c r="D479" s="45"/>
      <c r="E479" s="45"/>
      <c r="F479" s="46"/>
      <c r="G479" s="46"/>
      <c r="H479" s="47"/>
      <c r="I479" s="46"/>
      <c r="J479" s="45"/>
      <c r="K479" s="45"/>
    </row>
    <row r="480" spans="4:11">
      <c r="D480" s="45"/>
      <c r="E480" s="45"/>
      <c r="F480" s="46"/>
      <c r="G480" s="46"/>
      <c r="H480" s="47"/>
      <c r="I480" s="46"/>
      <c r="J480" s="45"/>
      <c r="K480" s="45"/>
    </row>
    <row r="481" spans="4:11">
      <c r="D481" s="45"/>
      <c r="E481" s="45"/>
      <c r="F481" s="46"/>
      <c r="G481" s="46"/>
      <c r="H481" s="47"/>
      <c r="I481" s="46"/>
      <c r="J481" s="45"/>
      <c r="K481" s="45"/>
    </row>
    <row r="482" spans="4:11">
      <c r="D482" s="45"/>
      <c r="E482" s="45"/>
      <c r="F482" s="46"/>
      <c r="G482" s="46"/>
      <c r="H482" s="47"/>
      <c r="I482" s="46"/>
      <c r="J482" s="45"/>
      <c r="K482" s="45"/>
    </row>
    <row r="483" spans="4:11">
      <c r="D483" s="45"/>
      <c r="E483" s="45"/>
      <c r="F483" s="46"/>
      <c r="G483" s="46"/>
      <c r="H483" s="47"/>
      <c r="I483" s="46"/>
      <c r="J483" s="45"/>
      <c r="K483" s="45"/>
    </row>
    <row r="484" spans="4:11">
      <c r="D484" s="45"/>
      <c r="E484" s="45"/>
      <c r="F484" s="46"/>
      <c r="G484" s="46"/>
      <c r="H484" s="47"/>
      <c r="I484" s="46"/>
      <c r="J484" s="45"/>
      <c r="K484" s="45"/>
    </row>
    <row r="485" spans="4:11">
      <c r="D485" s="45"/>
      <c r="E485" s="45"/>
      <c r="F485" s="46"/>
      <c r="G485" s="46"/>
      <c r="H485" s="47"/>
      <c r="I485" s="46"/>
      <c r="J485" s="45"/>
      <c r="K485" s="45"/>
    </row>
    <row r="486" spans="4:11">
      <c r="D486" s="45"/>
      <c r="E486" s="45"/>
      <c r="F486" s="46"/>
      <c r="G486" s="46"/>
      <c r="H486" s="47"/>
      <c r="I486" s="46"/>
      <c r="J486" s="45"/>
      <c r="K486" s="45"/>
    </row>
    <row r="487" spans="4:11">
      <c r="D487" s="45"/>
      <c r="E487" s="45"/>
      <c r="F487" s="46"/>
      <c r="G487" s="46"/>
      <c r="H487" s="47"/>
      <c r="I487" s="46"/>
      <c r="J487" s="45"/>
      <c r="K487" s="45"/>
    </row>
    <row r="488" spans="4:11">
      <c r="D488" s="45"/>
      <c r="E488" s="45"/>
      <c r="F488" s="46"/>
      <c r="G488" s="46"/>
      <c r="H488" s="47"/>
      <c r="I488" s="46"/>
      <c r="J488" s="45"/>
      <c r="K488" s="45"/>
    </row>
    <row r="489" spans="4:11">
      <c r="D489" s="45"/>
      <c r="E489" s="45"/>
      <c r="F489" s="46"/>
      <c r="G489" s="46"/>
      <c r="H489" s="47"/>
      <c r="I489" s="46"/>
      <c r="J489" s="45"/>
      <c r="K489" s="45"/>
    </row>
    <row r="490" spans="4:11">
      <c r="D490" s="45"/>
      <c r="E490" s="45"/>
      <c r="F490" s="46"/>
      <c r="G490" s="46"/>
      <c r="H490" s="47"/>
      <c r="I490" s="46"/>
      <c r="J490" s="45"/>
      <c r="K490" s="45"/>
    </row>
    <row r="491" spans="4:11">
      <c r="D491" s="45"/>
      <c r="E491" s="45"/>
      <c r="F491" s="46"/>
      <c r="G491" s="46"/>
      <c r="H491" s="47"/>
      <c r="I491" s="46"/>
      <c r="J491" s="45"/>
      <c r="K491" s="45"/>
    </row>
    <row r="492" spans="4:11">
      <c r="D492" s="45"/>
      <c r="E492" s="45"/>
      <c r="F492" s="46"/>
      <c r="G492" s="46"/>
      <c r="H492" s="47"/>
      <c r="I492" s="46"/>
      <c r="J492" s="45"/>
      <c r="K492" s="45"/>
    </row>
    <row r="493" spans="4:11">
      <c r="D493" s="45"/>
      <c r="E493" s="45"/>
      <c r="F493" s="46"/>
      <c r="G493" s="46"/>
      <c r="H493" s="47"/>
      <c r="I493" s="46"/>
      <c r="J493" s="45"/>
      <c r="K493" s="45"/>
    </row>
    <row r="494" spans="4:11">
      <c r="D494" s="45"/>
      <c r="E494" s="45"/>
      <c r="F494" s="46"/>
      <c r="G494" s="46"/>
      <c r="H494" s="47"/>
      <c r="I494" s="46"/>
      <c r="J494" s="45"/>
      <c r="K494" s="45"/>
    </row>
    <row r="495" spans="4:11">
      <c r="D495" s="45"/>
      <c r="E495" s="45"/>
      <c r="F495" s="46"/>
      <c r="G495" s="46"/>
      <c r="H495" s="47"/>
      <c r="I495" s="46"/>
      <c r="J495" s="45"/>
      <c r="K495" s="45"/>
    </row>
    <row r="496" spans="4:11">
      <c r="D496" s="45"/>
      <c r="E496" s="45"/>
      <c r="F496" s="46"/>
      <c r="G496" s="46"/>
      <c r="H496" s="47"/>
      <c r="I496" s="46"/>
      <c r="J496" s="45"/>
      <c r="K496" s="45"/>
    </row>
    <row r="497" spans="4:11">
      <c r="D497" s="45"/>
      <c r="E497" s="45"/>
      <c r="F497" s="46"/>
      <c r="G497" s="46"/>
      <c r="H497" s="47"/>
      <c r="I497" s="46"/>
      <c r="J497" s="45"/>
      <c r="K497" s="45"/>
    </row>
    <row r="498" spans="4:11">
      <c r="D498" s="45"/>
      <c r="E498" s="45"/>
      <c r="F498" s="46"/>
      <c r="G498" s="46"/>
      <c r="H498" s="47"/>
      <c r="I498" s="46"/>
      <c r="J498" s="45"/>
      <c r="K498" s="45"/>
    </row>
    <row r="499" spans="4:11">
      <c r="D499" s="45"/>
      <c r="E499" s="45"/>
      <c r="F499" s="46"/>
      <c r="G499" s="46"/>
      <c r="H499" s="47"/>
      <c r="I499" s="46"/>
      <c r="J499" s="45"/>
      <c r="K499" s="45"/>
    </row>
    <row r="500" spans="4:11">
      <c r="D500" s="45"/>
      <c r="E500" s="45"/>
      <c r="F500" s="46"/>
      <c r="G500" s="46"/>
      <c r="H500" s="47"/>
      <c r="I500" s="46"/>
      <c r="J500" s="45"/>
      <c r="K500" s="45"/>
    </row>
    <row r="501" spans="4:11">
      <c r="D501" s="45"/>
      <c r="E501" s="45"/>
      <c r="F501" s="46"/>
      <c r="G501" s="46"/>
      <c r="H501" s="47"/>
      <c r="I501" s="46"/>
      <c r="J501" s="45"/>
      <c r="K501" s="45"/>
    </row>
    <row r="502" spans="4:11">
      <c r="D502" s="45"/>
      <c r="E502" s="45"/>
      <c r="F502" s="46"/>
      <c r="G502" s="46"/>
      <c r="H502" s="47"/>
      <c r="I502" s="46"/>
      <c r="J502" s="45"/>
      <c r="K502" s="45"/>
    </row>
    <row r="503" spans="4:11">
      <c r="D503" s="45"/>
      <c r="E503" s="45"/>
      <c r="F503" s="46"/>
      <c r="G503" s="46"/>
      <c r="H503" s="47"/>
      <c r="I503" s="46"/>
      <c r="J503" s="45"/>
      <c r="K503" s="45"/>
    </row>
    <row r="504" spans="4:11">
      <c r="D504" s="45"/>
      <c r="E504" s="45"/>
      <c r="F504" s="46"/>
      <c r="G504" s="46"/>
      <c r="H504" s="47"/>
      <c r="I504" s="46"/>
      <c r="J504" s="45"/>
      <c r="K504" s="45"/>
    </row>
    <row r="505" spans="4:11">
      <c r="D505" s="45"/>
      <c r="E505" s="45"/>
      <c r="F505" s="46"/>
      <c r="G505" s="46"/>
      <c r="H505" s="47"/>
      <c r="I505" s="46"/>
      <c r="J505" s="45"/>
      <c r="K505" s="45"/>
    </row>
    <row r="506" spans="4:11">
      <c r="D506" s="45"/>
      <c r="E506" s="45"/>
      <c r="F506" s="46"/>
      <c r="G506" s="46"/>
      <c r="H506" s="47"/>
      <c r="I506" s="46"/>
      <c r="J506" s="45"/>
      <c r="K506" s="45"/>
    </row>
    <row r="507" spans="4:11">
      <c r="D507" s="45"/>
      <c r="E507" s="45"/>
      <c r="F507" s="46"/>
      <c r="G507" s="46"/>
      <c r="H507" s="47"/>
      <c r="I507" s="46"/>
      <c r="J507" s="45"/>
      <c r="K507" s="45"/>
    </row>
    <row r="508" spans="4:11">
      <c r="D508" s="45"/>
      <c r="E508" s="45"/>
      <c r="F508" s="46"/>
      <c r="G508" s="46"/>
      <c r="H508" s="47"/>
      <c r="I508" s="46"/>
      <c r="J508" s="45"/>
      <c r="K508" s="45"/>
    </row>
    <row r="509" spans="4:11">
      <c r="D509" s="45"/>
      <c r="E509" s="45"/>
      <c r="F509" s="46"/>
      <c r="G509" s="46"/>
      <c r="H509" s="47"/>
      <c r="I509" s="46"/>
      <c r="J509" s="45"/>
      <c r="K509" s="45"/>
    </row>
    <row r="510" spans="4:11">
      <c r="D510" s="45"/>
      <c r="E510" s="45"/>
      <c r="F510" s="46"/>
      <c r="G510" s="46"/>
      <c r="H510" s="47"/>
      <c r="I510" s="46"/>
      <c r="J510" s="45"/>
      <c r="K510" s="45"/>
    </row>
    <row r="511" spans="4:11">
      <c r="D511" s="45"/>
      <c r="E511" s="45"/>
      <c r="F511" s="46"/>
      <c r="G511" s="46"/>
      <c r="H511" s="47"/>
      <c r="I511" s="46"/>
      <c r="J511" s="45"/>
      <c r="K511" s="45"/>
    </row>
    <row r="512" spans="4:11">
      <c r="D512" s="45"/>
      <c r="E512" s="45"/>
      <c r="F512" s="46"/>
      <c r="G512" s="46"/>
      <c r="H512" s="47"/>
      <c r="I512" s="46"/>
      <c r="J512" s="45"/>
      <c r="K512" s="45"/>
    </row>
    <row r="513" spans="4:11">
      <c r="D513" s="45"/>
      <c r="E513" s="45"/>
      <c r="F513" s="46"/>
      <c r="G513" s="46"/>
      <c r="H513" s="47"/>
      <c r="I513" s="46"/>
      <c r="J513" s="45"/>
      <c r="K513" s="45"/>
    </row>
    <row r="514" spans="4:11">
      <c r="D514" s="45"/>
      <c r="E514" s="45"/>
      <c r="F514" s="46"/>
      <c r="G514" s="46"/>
      <c r="H514" s="47"/>
      <c r="I514" s="46"/>
      <c r="J514" s="45"/>
      <c r="K514" s="45"/>
    </row>
    <row r="515" spans="4:11">
      <c r="D515" s="45"/>
      <c r="E515" s="45"/>
      <c r="F515" s="46"/>
      <c r="G515" s="46"/>
      <c r="H515" s="47"/>
      <c r="I515" s="46"/>
      <c r="J515" s="45"/>
      <c r="K515" s="45"/>
    </row>
    <row r="516" spans="4:11">
      <c r="D516" s="45"/>
      <c r="E516" s="45"/>
      <c r="F516" s="46"/>
      <c r="G516" s="46"/>
      <c r="H516" s="47"/>
      <c r="I516" s="46"/>
      <c r="J516" s="45"/>
      <c r="K516" s="45"/>
    </row>
    <row r="517" spans="4:11">
      <c r="D517" s="45"/>
      <c r="E517" s="45"/>
      <c r="F517" s="46"/>
      <c r="G517" s="46"/>
      <c r="H517" s="47"/>
      <c r="I517" s="46"/>
      <c r="J517" s="45"/>
      <c r="K517" s="45"/>
    </row>
    <row r="518" spans="4:11">
      <c r="D518" s="45"/>
      <c r="E518" s="45"/>
      <c r="F518" s="46"/>
      <c r="G518" s="46"/>
      <c r="H518" s="47"/>
      <c r="I518" s="46"/>
      <c r="J518" s="45"/>
      <c r="K518" s="45"/>
    </row>
    <row r="519" spans="4:11">
      <c r="D519" s="45"/>
      <c r="E519" s="45"/>
      <c r="F519" s="46"/>
      <c r="G519" s="46"/>
      <c r="H519" s="47"/>
      <c r="I519" s="46"/>
      <c r="J519" s="45"/>
      <c r="K519" s="45"/>
    </row>
    <row r="520" spans="4:11">
      <c r="D520" s="45"/>
      <c r="E520" s="45"/>
      <c r="F520" s="46"/>
      <c r="G520" s="46"/>
      <c r="H520" s="47"/>
      <c r="I520" s="46"/>
      <c r="J520" s="45"/>
      <c r="K520" s="45"/>
    </row>
    <row r="521" spans="4:11">
      <c r="D521" s="45"/>
      <c r="E521" s="45"/>
      <c r="F521" s="46"/>
      <c r="G521" s="46"/>
      <c r="H521" s="47"/>
      <c r="I521" s="46"/>
      <c r="J521" s="45"/>
      <c r="K521" s="45"/>
    </row>
    <row r="522" spans="4:11">
      <c r="D522" s="45"/>
      <c r="E522" s="45"/>
      <c r="F522" s="46"/>
      <c r="G522" s="46"/>
      <c r="H522" s="47"/>
      <c r="I522" s="46"/>
      <c r="J522" s="45"/>
      <c r="K522" s="45"/>
    </row>
    <row r="523" spans="4:11">
      <c r="D523" s="45"/>
      <c r="E523" s="45"/>
      <c r="F523" s="46"/>
      <c r="G523" s="46"/>
      <c r="H523" s="47"/>
      <c r="I523" s="46"/>
      <c r="J523" s="45"/>
      <c r="K523" s="45"/>
    </row>
    <row r="524" spans="4:11">
      <c r="D524" s="45"/>
      <c r="E524" s="45"/>
      <c r="F524" s="46"/>
      <c r="G524" s="46"/>
      <c r="H524" s="47"/>
      <c r="I524" s="46"/>
      <c r="J524" s="45"/>
      <c r="K524" s="45"/>
    </row>
    <row r="525" spans="4:11">
      <c r="D525" s="45"/>
      <c r="E525" s="45"/>
      <c r="F525" s="46"/>
      <c r="G525" s="46"/>
      <c r="H525" s="47"/>
      <c r="I525" s="46"/>
      <c r="J525" s="45"/>
      <c r="K525" s="45"/>
    </row>
    <row r="526" spans="4:11">
      <c r="D526" s="45"/>
      <c r="E526" s="45"/>
      <c r="F526" s="46"/>
      <c r="G526" s="46"/>
      <c r="H526" s="47"/>
      <c r="I526" s="46"/>
      <c r="J526" s="45"/>
      <c r="K526" s="45"/>
    </row>
    <row r="527" spans="4:11">
      <c r="D527" s="45"/>
      <c r="E527" s="45"/>
      <c r="F527" s="46"/>
      <c r="G527" s="46"/>
      <c r="H527" s="47"/>
      <c r="I527" s="46"/>
      <c r="J527" s="45"/>
      <c r="K527" s="45"/>
    </row>
    <row r="528" spans="4:11">
      <c r="D528" s="45"/>
      <c r="E528" s="45"/>
      <c r="F528" s="46"/>
      <c r="G528" s="46"/>
      <c r="H528" s="47"/>
      <c r="I528" s="46"/>
      <c r="J528" s="45"/>
      <c r="K528" s="45"/>
    </row>
    <row r="529" spans="4:11">
      <c r="D529" s="45"/>
      <c r="E529" s="45"/>
      <c r="F529" s="46"/>
      <c r="G529" s="46"/>
      <c r="H529" s="47"/>
      <c r="I529" s="46"/>
      <c r="J529" s="45"/>
      <c r="K529" s="45"/>
    </row>
    <row r="530" spans="4:11">
      <c r="D530" s="45"/>
      <c r="E530" s="45"/>
      <c r="F530" s="46"/>
      <c r="G530" s="46"/>
      <c r="H530" s="47"/>
      <c r="I530" s="46"/>
      <c r="J530" s="45"/>
      <c r="K530" s="45"/>
    </row>
    <row r="531" spans="4:11">
      <c r="D531" s="45"/>
      <c r="E531" s="45"/>
      <c r="F531" s="46"/>
      <c r="G531" s="46"/>
      <c r="H531" s="47"/>
      <c r="I531" s="46"/>
      <c r="J531" s="45"/>
      <c r="K531" s="45"/>
    </row>
    <row r="532" spans="4:11">
      <c r="D532" s="45"/>
      <c r="E532" s="45"/>
      <c r="F532" s="46"/>
      <c r="G532" s="46"/>
      <c r="H532" s="47"/>
      <c r="I532" s="46"/>
      <c r="J532" s="45"/>
      <c r="K532" s="45"/>
    </row>
    <row r="533" spans="4:11">
      <c r="D533" s="45"/>
      <c r="E533" s="45"/>
      <c r="F533" s="46"/>
      <c r="G533" s="46"/>
      <c r="H533" s="47"/>
      <c r="I533" s="46"/>
      <c r="J533" s="45"/>
      <c r="K533" s="45"/>
    </row>
    <row r="534" spans="4:11">
      <c r="D534" s="45"/>
      <c r="E534" s="45"/>
      <c r="F534" s="46"/>
      <c r="G534" s="46"/>
      <c r="H534" s="47"/>
      <c r="I534" s="46"/>
      <c r="J534" s="45"/>
      <c r="K534" s="45"/>
    </row>
    <row r="535" spans="4:11">
      <c r="D535" s="45"/>
      <c r="E535" s="45"/>
      <c r="F535" s="46"/>
      <c r="G535" s="46"/>
      <c r="H535" s="47"/>
      <c r="I535" s="46"/>
      <c r="J535" s="45"/>
      <c r="K535" s="45"/>
    </row>
    <row r="536" spans="4:11">
      <c r="D536" s="45"/>
      <c r="E536" s="45"/>
      <c r="F536" s="46"/>
      <c r="G536" s="46"/>
      <c r="H536" s="47"/>
      <c r="I536" s="46"/>
      <c r="J536" s="45"/>
      <c r="K536" s="45"/>
    </row>
    <row r="537" spans="4:11">
      <c r="D537" s="45"/>
      <c r="E537" s="45"/>
      <c r="F537" s="46"/>
      <c r="G537" s="46"/>
      <c r="H537" s="47"/>
      <c r="I537" s="46"/>
      <c r="J537" s="45"/>
      <c r="K537" s="45"/>
    </row>
    <row r="538" spans="4:11">
      <c r="D538" s="45"/>
      <c r="E538" s="45"/>
      <c r="F538" s="46"/>
      <c r="G538" s="46"/>
      <c r="H538" s="47"/>
      <c r="I538" s="46"/>
      <c r="J538" s="45"/>
      <c r="K538" s="45"/>
    </row>
    <row r="539" spans="4:11">
      <c r="D539" s="45"/>
      <c r="E539" s="45"/>
      <c r="F539" s="46"/>
      <c r="G539" s="46"/>
      <c r="H539" s="47"/>
      <c r="I539" s="46"/>
      <c r="J539" s="45"/>
      <c r="K539" s="45"/>
    </row>
    <row r="540" spans="4:11">
      <c r="D540" s="45"/>
      <c r="E540" s="45"/>
      <c r="F540" s="46"/>
      <c r="G540" s="46"/>
      <c r="H540" s="47"/>
      <c r="I540" s="46"/>
      <c r="J540" s="45"/>
      <c r="K540" s="45"/>
    </row>
    <row r="541" spans="4:11">
      <c r="D541" s="45"/>
      <c r="E541" s="45"/>
      <c r="F541" s="46"/>
      <c r="G541" s="46"/>
      <c r="H541" s="47"/>
      <c r="I541" s="46"/>
      <c r="J541" s="45"/>
      <c r="K541" s="45"/>
    </row>
    <row r="542" spans="4:11">
      <c r="D542" s="45"/>
      <c r="E542" s="45"/>
      <c r="F542" s="46"/>
      <c r="G542" s="46"/>
      <c r="H542" s="47"/>
      <c r="I542" s="46"/>
      <c r="J542" s="45"/>
      <c r="K542" s="45"/>
    </row>
    <row r="543" spans="4:11">
      <c r="D543" s="45"/>
      <c r="E543" s="45"/>
      <c r="F543" s="46"/>
      <c r="G543" s="46"/>
      <c r="H543" s="47"/>
      <c r="I543" s="46"/>
      <c r="J543" s="45"/>
      <c r="K543" s="45"/>
    </row>
    <row r="544" spans="4:11">
      <c r="D544" s="45"/>
      <c r="E544" s="45"/>
      <c r="F544" s="46"/>
      <c r="G544" s="46"/>
      <c r="H544" s="47"/>
      <c r="I544" s="46"/>
      <c r="J544" s="45"/>
      <c r="K544" s="45"/>
    </row>
    <row r="545" spans="4:11">
      <c r="D545" s="45"/>
      <c r="E545" s="45"/>
      <c r="F545" s="46"/>
      <c r="G545" s="46"/>
      <c r="H545" s="47"/>
      <c r="I545" s="46"/>
      <c r="J545" s="45"/>
      <c r="K545" s="45"/>
    </row>
    <row r="546" spans="4:11">
      <c r="D546" s="45"/>
      <c r="E546" s="45"/>
      <c r="F546" s="46"/>
      <c r="G546" s="46"/>
      <c r="H546" s="47"/>
      <c r="I546" s="46"/>
      <c r="J546" s="45"/>
      <c r="K546" s="45"/>
    </row>
    <row r="547" spans="4:11">
      <c r="D547" s="45"/>
      <c r="E547" s="45"/>
      <c r="F547" s="46"/>
      <c r="G547" s="46"/>
      <c r="H547" s="47"/>
      <c r="I547" s="46"/>
      <c r="J547" s="45"/>
      <c r="K547" s="45"/>
    </row>
    <row r="548" spans="4:11">
      <c r="D548" s="45"/>
      <c r="E548" s="45"/>
      <c r="F548" s="46"/>
      <c r="G548" s="46"/>
      <c r="H548" s="47"/>
      <c r="I548" s="46"/>
      <c r="J548" s="45"/>
      <c r="K548" s="45"/>
    </row>
    <row r="549" spans="4:11">
      <c r="D549" s="45"/>
      <c r="E549" s="45"/>
      <c r="F549" s="46"/>
      <c r="G549" s="46"/>
      <c r="H549" s="47"/>
      <c r="I549" s="46"/>
      <c r="J549" s="45"/>
      <c r="K549" s="45"/>
    </row>
    <row r="550" spans="4:11">
      <c r="D550" s="45"/>
      <c r="E550" s="45"/>
      <c r="F550" s="46"/>
      <c r="G550" s="46"/>
      <c r="H550" s="47"/>
      <c r="I550" s="46"/>
      <c r="J550" s="45"/>
      <c r="K550" s="45"/>
    </row>
    <row r="551" spans="4:11">
      <c r="D551" s="45"/>
      <c r="E551" s="45"/>
      <c r="F551" s="46"/>
      <c r="G551" s="46"/>
      <c r="H551" s="47"/>
      <c r="I551" s="46"/>
      <c r="J551" s="45"/>
      <c r="K551" s="45"/>
    </row>
    <row r="552" spans="4:11">
      <c r="D552" s="45"/>
      <c r="E552" s="45"/>
      <c r="F552" s="46"/>
      <c r="G552" s="46"/>
      <c r="H552" s="47"/>
      <c r="I552" s="46"/>
      <c r="J552" s="45"/>
      <c r="K552" s="45"/>
    </row>
    <row r="553" spans="4:11">
      <c r="D553" s="45"/>
      <c r="E553" s="45"/>
      <c r="F553" s="46"/>
      <c r="G553" s="46"/>
      <c r="H553" s="47"/>
      <c r="I553" s="46"/>
      <c r="J553" s="45"/>
      <c r="K553" s="45"/>
    </row>
    <row r="554" spans="4:11">
      <c r="D554" s="45"/>
      <c r="E554" s="45"/>
      <c r="F554" s="46"/>
      <c r="G554" s="46"/>
      <c r="H554" s="47"/>
      <c r="I554" s="46"/>
      <c r="J554" s="45"/>
      <c r="K554" s="45"/>
    </row>
    <row r="555" spans="4:11">
      <c r="D555" s="45"/>
      <c r="E555" s="45"/>
      <c r="F555" s="46"/>
      <c r="G555" s="46"/>
      <c r="H555" s="47"/>
      <c r="I555" s="46"/>
      <c r="J555" s="45"/>
      <c r="K555" s="45"/>
    </row>
    <row r="556" spans="4:11">
      <c r="D556" s="45"/>
      <c r="E556" s="45"/>
      <c r="F556" s="46"/>
      <c r="G556" s="46"/>
      <c r="H556" s="47"/>
      <c r="I556" s="46"/>
      <c r="J556" s="45"/>
      <c r="K556" s="45"/>
    </row>
    <row r="557" spans="4:11">
      <c r="D557" s="45"/>
      <c r="E557" s="45"/>
      <c r="F557" s="46"/>
      <c r="G557" s="46"/>
      <c r="H557" s="47"/>
      <c r="I557" s="46"/>
      <c r="J557" s="45"/>
      <c r="K557" s="45"/>
    </row>
    <row r="558" spans="4:11">
      <c r="D558" s="45"/>
      <c r="E558" s="45"/>
      <c r="F558" s="46"/>
      <c r="G558" s="46"/>
      <c r="H558" s="47"/>
      <c r="I558" s="46"/>
      <c r="J558" s="45"/>
      <c r="K558" s="45"/>
    </row>
    <row r="559" spans="4:11">
      <c r="D559" s="45"/>
      <c r="E559" s="45"/>
      <c r="F559" s="46"/>
      <c r="G559" s="46"/>
      <c r="H559" s="47"/>
      <c r="I559" s="46"/>
      <c r="J559" s="45"/>
      <c r="K559" s="45"/>
    </row>
    <row r="560" spans="4:11">
      <c r="D560" s="45"/>
      <c r="E560" s="45"/>
      <c r="F560" s="46"/>
      <c r="G560" s="46"/>
      <c r="H560" s="47"/>
      <c r="I560" s="46"/>
      <c r="J560" s="45"/>
      <c r="K560" s="45"/>
    </row>
    <row r="561" spans="4:11">
      <c r="D561" s="45"/>
      <c r="E561" s="45"/>
      <c r="F561" s="46"/>
      <c r="G561" s="46"/>
      <c r="H561" s="47"/>
      <c r="I561" s="46"/>
      <c r="J561" s="45"/>
      <c r="K561" s="45"/>
    </row>
    <row r="562" spans="4:11">
      <c r="D562" s="45"/>
      <c r="E562" s="45"/>
      <c r="F562" s="46"/>
      <c r="G562" s="46"/>
      <c r="H562" s="47"/>
      <c r="I562" s="46"/>
      <c r="J562" s="45"/>
      <c r="K562" s="45"/>
    </row>
    <row r="563" spans="4:11">
      <c r="D563" s="45"/>
      <c r="E563" s="45"/>
      <c r="F563" s="46"/>
      <c r="G563" s="46"/>
      <c r="H563" s="47"/>
      <c r="I563" s="46"/>
      <c r="J563" s="45"/>
      <c r="K563" s="45"/>
    </row>
    <row r="564" spans="4:11">
      <c r="D564" s="45"/>
      <c r="E564" s="45"/>
      <c r="F564" s="46"/>
      <c r="G564" s="46"/>
      <c r="H564" s="47"/>
      <c r="I564" s="46"/>
      <c r="J564" s="45"/>
      <c r="K564" s="45"/>
    </row>
    <row r="565" spans="4:11">
      <c r="D565" s="45"/>
      <c r="E565" s="45"/>
      <c r="F565" s="46"/>
      <c r="G565" s="46"/>
      <c r="H565" s="47"/>
      <c r="I565" s="46"/>
      <c r="J565" s="45"/>
      <c r="K565" s="45"/>
    </row>
    <row r="566" spans="4:11">
      <c r="D566" s="45"/>
      <c r="E566" s="45"/>
      <c r="F566" s="46"/>
      <c r="G566" s="46"/>
      <c r="H566" s="47"/>
      <c r="I566" s="46"/>
      <c r="J566" s="45"/>
      <c r="K566" s="45"/>
    </row>
    <row r="567" spans="4:11">
      <c r="D567" s="45"/>
      <c r="E567" s="45"/>
      <c r="F567" s="46"/>
      <c r="G567" s="46"/>
      <c r="H567" s="47"/>
      <c r="I567" s="46"/>
      <c r="J567" s="45"/>
      <c r="K567" s="45"/>
    </row>
    <row r="568" spans="4:11">
      <c r="D568" s="45"/>
      <c r="E568" s="45"/>
      <c r="F568" s="46"/>
      <c r="G568" s="46"/>
      <c r="H568" s="47"/>
      <c r="I568" s="46"/>
      <c r="J568" s="45"/>
      <c r="K568" s="45"/>
    </row>
    <row r="569" spans="4:11">
      <c r="D569" s="45"/>
      <c r="E569" s="45"/>
      <c r="F569" s="46"/>
      <c r="G569" s="46"/>
      <c r="H569" s="47"/>
      <c r="I569" s="46"/>
      <c r="J569" s="45"/>
      <c r="K569" s="45"/>
    </row>
    <row r="570" spans="4:11">
      <c r="D570" s="45"/>
      <c r="E570" s="45"/>
      <c r="F570" s="46"/>
      <c r="G570" s="46"/>
      <c r="H570" s="47"/>
      <c r="I570" s="46"/>
      <c r="J570" s="45"/>
      <c r="K570" s="45"/>
    </row>
    <row r="571" spans="4:11">
      <c r="D571" s="45"/>
      <c r="E571" s="45"/>
      <c r="F571" s="46"/>
      <c r="G571" s="46"/>
      <c r="H571" s="47"/>
      <c r="I571" s="46"/>
      <c r="J571" s="45"/>
      <c r="K571" s="45"/>
    </row>
    <row r="572" spans="4:11">
      <c r="D572" s="45"/>
      <c r="E572" s="45"/>
      <c r="F572" s="46"/>
      <c r="G572" s="46"/>
      <c r="H572" s="47"/>
      <c r="I572" s="46"/>
      <c r="J572" s="45"/>
      <c r="K572" s="45"/>
    </row>
    <row r="573" spans="4:11">
      <c r="D573" s="45"/>
      <c r="E573" s="45"/>
      <c r="F573" s="46"/>
      <c r="G573" s="46"/>
      <c r="H573" s="47"/>
      <c r="I573" s="46"/>
      <c r="J573" s="45"/>
      <c r="K573" s="45"/>
    </row>
    <row r="574" spans="4:11">
      <c r="D574" s="45"/>
      <c r="E574" s="45"/>
      <c r="F574" s="46"/>
      <c r="G574" s="46"/>
      <c r="H574" s="47"/>
      <c r="I574" s="46"/>
      <c r="J574" s="45"/>
      <c r="K574" s="45"/>
    </row>
    <row r="575" spans="4:11">
      <c r="D575" s="45"/>
      <c r="E575" s="45"/>
      <c r="F575" s="46"/>
      <c r="G575" s="46"/>
      <c r="H575" s="47"/>
      <c r="I575" s="46"/>
      <c r="J575" s="45"/>
      <c r="K575" s="45"/>
    </row>
    <row r="576" spans="4:11">
      <c r="D576" s="45"/>
      <c r="E576" s="45"/>
      <c r="F576" s="46"/>
      <c r="G576" s="46"/>
      <c r="H576" s="47"/>
      <c r="I576" s="46"/>
      <c r="J576" s="45"/>
      <c r="K576" s="45"/>
    </row>
    <row r="577" spans="4:11">
      <c r="D577" s="45"/>
      <c r="E577" s="45"/>
      <c r="F577" s="46"/>
      <c r="G577" s="46"/>
      <c r="H577" s="47"/>
      <c r="I577" s="46"/>
      <c r="J577" s="45"/>
      <c r="K577" s="45"/>
    </row>
    <row r="578" spans="4:11">
      <c r="D578" s="45"/>
      <c r="E578" s="45"/>
      <c r="F578" s="46"/>
      <c r="G578" s="46"/>
      <c r="H578" s="47"/>
      <c r="I578" s="46"/>
      <c r="J578" s="45"/>
      <c r="K578" s="45"/>
    </row>
    <row r="579" spans="4:11">
      <c r="D579" s="45"/>
      <c r="E579" s="45"/>
      <c r="F579" s="46"/>
      <c r="G579" s="46"/>
      <c r="H579" s="47"/>
      <c r="I579" s="46"/>
      <c r="J579" s="45"/>
      <c r="K579" s="45"/>
    </row>
    <row r="580" spans="4:11">
      <c r="D580" s="45"/>
      <c r="E580" s="45"/>
      <c r="F580" s="46"/>
      <c r="G580" s="46"/>
      <c r="H580" s="47"/>
      <c r="I580" s="46"/>
      <c r="J580" s="45"/>
      <c r="K580" s="45"/>
    </row>
    <row r="581" spans="4:11">
      <c r="D581" s="45"/>
      <c r="E581" s="45"/>
      <c r="F581" s="46"/>
      <c r="G581" s="46"/>
      <c r="H581" s="47"/>
      <c r="I581" s="46"/>
      <c r="J581" s="45"/>
      <c r="K581" s="45"/>
    </row>
    <row r="582" spans="4:11">
      <c r="D582" s="45"/>
      <c r="E582" s="45"/>
      <c r="F582" s="46"/>
      <c r="G582" s="46"/>
      <c r="H582" s="47"/>
      <c r="I582" s="46"/>
      <c r="J582" s="45"/>
      <c r="K582" s="45"/>
    </row>
    <row r="583" spans="4:11">
      <c r="D583" s="45"/>
      <c r="E583" s="45"/>
      <c r="F583" s="46"/>
      <c r="G583" s="46"/>
      <c r="H583" s="47"/>
      <c r="I583" s="46"/>
      <c r="J583" s="45"/>
      <c r="K583" s="45"/>
    </row>
    <row r="584" spans="4:11">
      <c r="D584" s="45"/>
      <c r="E584" s="45"/>
      <c r="F584" s="46"/>
      <c r="G584" s="46"/>
      <c r="H584" s="47"/>
      <c r="I584" s="46"/>
      <c r="J584" s="45"/>
      <c r="K584" s="45"/>
    </row>
    <row r="585" spans="4:11">
      <c r="D585" s="45"/>
      <c r="E585" s="45"/>
      <c r="F585" s="46"/>
      <c r="G585" s="46"/>
      <c r="H585" s="47"/>
      <c r="I585" s="46"/>
      <c r="J585" s="45"/>
      <c r="K585" s="45"/>
    </row>
    <row r="586" spans="4:11">
      <c r="D586" s="45"/>
      <c r="E586" s="45"/>
      <c r="F586" s="46"/>
      <c r="G586" s="46"/>
      <c r="H586" s="47"/>
      <c r="I586" s="46"/>
      <c r="J586" s="45"/>
      <c r="K586" s="45"/>
    </row>
    <row r="587" spans="4:11">
      <c r="D587" s="45"/>
      <c r="E587" s="45"/>
      <c r="F587" s="46"/>
      <c r="G587" s="46"/>
      <c r="H587" s="47"/>
      <c r="I587" s="46"/>
      <c r="J587" s="45"/>
      <c r="K587" s="45"/>
    </row>
    <row r="588" spans="4:11">
      <c r="D588" s="45"/>
      <c r="E588" s="45"/>
      <c r="F588" s="46"/>
      <c r="G588" s="46"/>
      <c r="H588" s="47"/>
      <c r="I588" s="46"/>
      <c r="J588" s="45"/>
      <c r="K588" s="45"/>
    </row>
    <row r="589" spans="4:11">
      <c r="D589" s="45"/>
      <c r="E589" s="45"/>
      <c r="F589" s="46"/>
      <c r="G589" s="46"/>
      <c r="H589" s="47"/>
      <c r="I589" s="46"/>
      <c r="J589" s="45"/>
      <c r="K589" s="45"/>
    </row>
    <row r="590" spans="4:11">
      <c r="D590" s="45"/>
      <c r="E590" s="45"/>
      <c r="F590" s="46"/>
      <c r="G590" s="46"/>
      <c r="H590" s="47"/>
      <c r="I590" s="46"/>
      <c r="J590" s="45"/>
      <c r="K590" s="45"/>
    </row>
    <row r="591" spans="4:11">
      <c r="D591" s="45"/>
      <c r="E591" s="45"/>
      <c r="F591" s="46"/>
      <c r="G591" s="46"/>
      <c r="H591" s="47"/>
      <c r="I591" s="46"/>
      <c r="J591" s="45"/>
      <c r="K591" s="45"/>
    </row>
    <row r="592" spans="4:11">
      <c r="D592" s="45"/>
      <c r="E592" s="45"/>
      <c r="F592" s="46"/>
      <c r="G592" s="46"/>
      <c r="H592" s="47"/>
      <c r="I592" s="46"/>
      <c r="J592" s="45"/>
      <c r="K592" s="45"/>
    </row>
    <row r="593" spans="4:11">
      <c r="D593" s="45"/>
      <c r="E593" s="45"/>
      <c r="F593" s="46"/>
      <c r="G593" s="46"/>
      <c r="H593" s="47"/>
      <c r="I593" s="46"/>
      <c r="J593" s="45"/>
      <c r="K593" s="45"/>
    </row>
    <row r="594" spans="4:11">
      <c r="D594" s="45"/>
      <c r="E594" s="45"/>
      <c r="F594" s="46"/>
      <c r="G594" s="46"/>
      <c r="H594" s="47"/>
      <c r="I594" s="46"/>
      <c r="J594" s="45"/>
      <c r="K594" s="45"/>
    </row>
    <row r="595" spans="4:11">
      <c r="D595" s="45"/>
      <c r="E595" s="45"/>
      <c r="F595" s="46"/>
      <c r="G595" s="46"/>
      <c r="H595" s="47"/>
      <c r="I595" s="46"/>
      <c r="J595" s="45"/>
      <c r="K595" s="45"/>
    </row>
    <row r="596" spans="4:11">
      <c r="D596" s="45"/>
      <c r="E596" s="45"/>
      <c r="F596" s="46"/>
      <c r="G596" s="46"/>
      <c r="H596" s="47"/>
      <c r="I596" s="46"/>
      <c r="J596" s="45"/>
      <c r="K596" s="45"/>
    </row>
    <row r="597" spans="4:11">
      <c r="D597" s="45"/>
      <c r="E597" s="45"/>
      <c r="F597" s="46"/>
      <c r="G597" s="46"/>
      <c r="H597" s="47"/>
      <c r="I597" s="46"/>
      <c r="J597" s="45"/>
      <c r="K597" s="45"/>
    </row>
    <row r="598" spans="4:11">
      <c r="D598" s="45"/>
      <c r="E598" s="45"/>
      <c r="F598" s="46"/>
      <c r="G598" s="46"/>
      <c r="H598" s="47"/>
      <c r="I598" s="46"/>
      <c r="J598" s="45"/>
      <c r="K598" s="45"/>
    </row>
    <row r="599" spans="4:11">
      <c r="D599" s="45"/>
      <c r="E599" s="45"/>
      <c r="F599" s="46"/>
      <c r="G599" s="46"/>
      <c r="H599" s="47"/>
      <c r="I599" s="46"/>
      <c r="J599" s="45"/>
      <c r="K599" s="45"/>
    </row>
    <row r="600" spans="4:11">
      <c r="D600" s="45"/>
      <c r="E600" s="45"/>
      <c r="F600" s="46"/>
      <c r="G600" s="46"/>
      <c r="H600" s="47"/>
      <c r="I600" s="46"/>
      <c r="J600" s="45"/>
      <c r="K600" s="45"/>
    </row>
    <row r="601" spans="4:11">
      <c r="D601" s="45"/>
      <c r="E601" s="45"/>
      <c r="F601" s="46"/>
      <c r="G601" s="46"/>
      <c r="H601" s="47"/>
      <c r="I601" s="46"/>
      <c r="J601" s="45"/>
      <c r="K601" s="45"/>
    </row>
    <row r="602" spans="4:11">
      <c r="D602" s="45"/>
      <c r="E602" s="45"/>
      <c r="F602" s="46"/>
      <c r="G602" s="46"/>
      <c r="H602" s="47"/>
      <c r="I602" s="46"/>
      <c r="J602" s="45"/>
      <c r="K602" s="45"/>
    </row>
    <row r="603" spans="4:11">
      <c r="D603" s="45"/>
      <c r="E603" s="45"/>
      <c r="F603" s="46"/>
      <c r="G603" s="46"/>
      <c r="H603" s="47"/>
      <c r="I603" s="46"/>
      <c r="J603" s="45"/>
      <c r="K603" s="45"/>
    </row>
    <row r="604" spans="4:11">
      <c r="D604" s="45"/>
      <c r="E604" s="45"/>
      <c r="F604" s="46"/>
      <c r="G604" s="46"/>
      <c r="H604" s="47"/>
      <c r="I604" s="46"/>
      <c r="J604" s="45"/>
      <c r="K604" s="45"/>
    </row>
    <row r="605" spans="4:11">
      <c r="D605" s="45"/>
      <c r="E605" s="45"/>
      <c r="F605" s="46"/>
      <c r="G605" s="46"/>
      <c r="H605" s="47"/>
      <c r="I605" s="46"/>
      <c r="J605" s="45"/>
      <c r="K605" s="45"/>
    </row>
    <row r="606" spans="4:11">
      <c r="D606" s="45"/>
      <c r="E606" s="45"/>
      <c r="F606" s="46"/>
      <c r="G606" s="46"/>
      <c r="H606" s="47"/>
      <c r="I606" s="46"/>
      <c r="J606" s="45"/>
      <c r="K606" s="45"/>
    </row>
    <row r="607" spans="4:11">
      <c r="D607" s="45"/>
      <c r="E607" s="45"/>
      <c r="F607" s="46"/>
      <c r="G607" s="46"/>
      <c r="H607" s="47"/>
      <c r="I607" s="46"/>
      <c r="J607" s="45"/>
      <c r="K607" s="45"/>
    </row>
    <row r="608" spans="4:11">
      <c r="D608" s="45"/>
      <c r="E608" s="45"/>
      <c r="F608" s="46"/>
      <c r="G608" s="46"/>
      <c r="H608" s="47"/>
      <c r="I608" s="46"/>
      <c r="J608" s="45"/>
      <c r="K608" s="45"/>
    </row>
    <row r="609" spans="4:11">
      <c r="D609" s="45"/>
      <c r="E609" s="45"/>
      <c r="F609" s="46"/>
      <c r="G609" s="46"/>
      <c r="H609" s="47"/>
      <c r="I609" s="46"/>
      <c r="J609" s="45"/>
      <c r="K609" s="45"/>
    </row>
    <row r="610" spans="4:11">
      <c r="D610" s="45"/>
      <c r="E610" s="45"/>
      <c r="F610" s="46"/>
      <c r="G610" s="46"/>
      <c r="H610" s="47"/>
      <c r="I610" s="46"/>
      <c r="J610" s="45"/>
      <c r="K610" s="45"/>
    </row>
    <row r="611" spans="4:11">
      <c r="D611" s="45"/>
      <c r="E611" s="45"/>
      <c r="F611" s="46"/>
      <c r="G611" s="46"/>
      <c r="H611" s="47"/>
      <c r="I611" s="46"/>
      <c r="J611" s="45"/>
      <c r="K611" s="45"/>
    </row>
    <row r="612" spans="4:11">
      <c r="D612" s="45"/>
      <c r="E612" s="45"/>
      <c r="F612" s="46"/>
      <c r="G612" s="46"/>
      <c r="H612" s="47"/>
      <c r="I612" s="46"/>
      <c r="J612" s="45"/>
      <c r="K612" s="45"/>
    </row>
    <row r="613" spans="4:11">
      <c r="D613" s="45"/>
      <c r="E613" s="45"/>
      <c r="F613" s="46"/>
      <c r="G613" s="46"/>
      <c r="H613" s="47"/>
      <c r="I613" s="46"/>
      <c r="J613" s="45"/>
      <c r="K613" s="45"/>
    </row>
    <row r="614" spans="4:11">
      <c r="D614" s="45"/>
      <c r="E614" s="45"/>
      <c r="F614" s="46"/>
      <c r="G614" s="46"/>
      <c r="H614" s="47"/>
      <c r="I614" s="46"/>
      <c r="J614" s="45"/>
      <c r="K614" s="45"/>
    </row>
    <row r="615" spans="4:11">
      <c r="D615" s="45"/>
      <c r="E615" s="45"/>
      <c r="F615" s="46"/>
      <c r="G615" s="46"/>
      <c r="H615" s="47"/>
      <c r="I615" s="46"/>
      <c r="J615" s="45"/>
      <c r="K615" s="45"/>
    </row>
    <row r="616" spans="4:11">
      <c r="D616" s="45"/>
      <c r="E616" s="45"/>
      <c r="F616" s="46"/>
      <c r="G616" s="46"/>
      <c r="H616" s="47"/>
      <c r="I616" s="46"/>
      <c r="J616" s="45"/>
      <c r="K616" s="45"/>
    </row>
    <row r="617" spans="4:11">
      <c r="D617" s="45"/>
      <c r="E617" s="45"/>
      <c r="F617" s="46"/>
      <c r="G617" s="46"/>
      <c r="H617" s="47"/>
      <c r="I617" s="46"/>
      <c r="J617" s="45"/>
      <c r="K617" s="45"/>
    </row>
    <row r="618" spans="4:11">
      <c r="D618" s="45"/>
      <c r="E618" s="45"/>
      <c r="F618" s="46"/>
      <c r="G618" s="46"/>
      <c r="H618" s="47"/>
      <c r="I618" s="46"/>
      <c r="J618" s="45"/>
      <c r="K618" s="45"/>
    </row>
    <row r="619" spans="4:11">
      <c r="D619" s="45"/>
      <c r="E619" s="45"/>
      <c r="F619" s="46"/>
      <c r="G619" s="46"/>
      <c r="H619" s="47"/>
      <c r="I619" s="46"/>
      <c r="J619" s="45"/>
      <c r="K619" s="45"/>
    </row>
    <row r="620" spans="4:11">
      <c r="D620" s="45"/>
      <c r="E620" s="45"/>
      <c r="F620" s="46"/>
      <c r="G620" s="46"/>
      <c r="H620" s="47"/>
      <c r="I620" s="46"/>
      <c r="J620" s="45"/>
      <c r="K620" s="45"/>
    </row>
    <row r="621" spans="4:11">
      <c r="D621" s="45"/>
      <c r="E621" s="45"/>
      <c r="F621" s="46"/>
      <c r="G621" s="46"/>
      <c r="H621" s="47"/>
      <c r="I621" s="46"/>
      <c r="J621" s="45"/>
      <c r="K621" s="45"/>
    </row>
    <row r="622" spans="4:11">
      <c r="D622" s="45"/>
      <c r="E622" s="45"/>
      <c r="F622" s="46"/>
      <c r="G622" s="46"/>
      <c r="H622" s="47"/>
      <c r="I622" s="46"/>
      <c r="J622" s="45"/>
      <c r="K622" s="45"/>
    </row>
    <row r="623" spans="4:11">
      <c r="D623" s="45"/>
      <c r="E623" s="45"/>
      <c r="F623" s="46"/>
      <c r="G623" s="46"/>
      <c r="H623" s="47"/>
      <c r="I623" s="46"/>
      <c r="J623" s="45"/>
      <c r="K623" s="45"/>
    </row>
    <row r="624" spans="4:11">
      <c r="D624" s="45"/>
      <c r="E624" s="45"/>
      <c r="F624" s="46"/>
      <c r="G624" s="46"/>
      <c r="H624" s="47"/>
      <c r="I624" s="46"/>
      <c r="J624" s="45"/>
      <c r="K624" s="45"/>
    </row>
    <row r="625" spans="4:11">
      <c r="D625" s="45"/>
      <c r="E625" s="45"/>
      <c r="F625" s="46"/>
      <c r="G625" s="46"/>
      <c r="H625" s="47"/>
      <c r="I625" s="46"/>
      <c r="J625" s="45"/>
      <c r="K625" s="45"/>
    </row>
    <row r="626" spans="4:11">
      <c r="D626" s="45"/>
      <c r="E626" s="45"/>
      <c r="F626" s="46"/>
      <c r="G626" s="46"/>
      <c r="H626" s="47"/>
      <c r="I626" s="46"/>
      <c r="J626" s="45"/>
      <c r="K626" s="45"/>
    </row>
    <row r="627" spans="4:11">
      <c r="D627" s="45"/>
      <c r="E627" s="45"/>
      <c r="F627" s="46"/>
      <c r="G627" s="46"/>
      <c r="H627" s="47"/>
      <c r="I627" s="46"/>
      <c r="J627" s="45"/>
      <c r="K627" s="45"/>
    </row>
    <row r="628" spans="4:11">
      <c r="D628" s="45"/>
      <c r="E628" s="45"/>
      <c r="F628" s="46"/>
      <c r="G628" s="46"/>
      <c r="H628" s="47"/>
      <c r="I628" s="46"/>
      <c r="J628" s="45"/>
      <c r="K628" s="45"/>
    </row>
    <row r="629" spans="4:11">
      <c r="D629" s="45"/>
      <c r="E629" s="45"/>
      <c r="F629" s="46"/>
      <c r="G629" s="46"/>
      <c r="H629" s="47"/>
      <c r="I629" s="46"/>
      <c r="J629" s="45"/>
      <c r="K629" s="45"/>
    </row>
    <row r="630" spans="4:11">
      <c r="D630" s="45"/>
      <c r="E630" s="45"/>
      <c r="F630" s="46"/>
      <c r="G630" s="46"/>
      <c r="H630" s="47"/>
      <c r="I630" s="46"/>
      <c r="J630" s="45"/>
      <c r="K630" s="45"/>
    </row>
    <row r="631" spans="4:11">
      <c r="D631" s="45"/>
      <c r="E631" s="45"/>
      <c r="F631" s="46"/>
      <c r="G631" s="46"/>
      <c r="H631" s="47"/>
      <c r="I631" s="46"/>
      <c r="J631" s="45"/>
      <c r="K631" s="45"/>
    </row>
    <row r="632" spans="4:11">
      <c r="D632" s="45"/>
      <c r="E632" s="45"/>
      <c r="F632" s="46"/>
      <c r="G632" s="46"/>
      <c r="H632" s="47"/>
      <c r="I632" s="46"/>
      <c r="J632" s="45"/>
      <c r="K632" s="45"/>
    </row>
    <row r="633" spans="4:11">
      <c r="D633" s="45"/>
      <c r="E633" s="45"/>
      <c r="F633" s="46"/>
      <c r="G633" s="46"/>
      <c r="H633" s="47"/>
      <c r="I633" s="46"/>
      <c r="J633" s="45"/>
      <c r="K633" s="45"/>
    </row>
    <row r="634" spans="4:11">
      <c r="D634" s="45"/>
      <c r="E634" s="45"/>
      <c r="F634" s="46"/>
      <c r="G634" s="46"/>
      <c r="H634" s="47"/>
      <c r="I634" s="46"/>
      <c r="J634" s="45"/>
      <c r="K634" s="45"/>
    </row>
    <row r="635" spans="4:11">
      <c r="D635" s="45"/>
      <c r="E635" s="45"/>
      <c r="F635" s="46"/>
      <c r="G635" s="46"/>
      <c r="H635" s="47"/>
      <c r="I635" s="46"/>
      <c r="J635" s="45"/>
      <c r="K635" s="45"/>
    </row>
    <row r="636" spans="4:11">
      <c r="D636" s="45"/>
      <c r="E636" s="45"/>
      <c r="F636" s="46"/>
      <c r="G636" s="46"/>
      <c r="H636" s="47"/>
      <c r="I636" s="46"/>
      <c r="J636" s="45"/>
      <c r="K636" s="45"/>
    </row>
    <row r="637" spans="4:11">
      <c r="D637" s="45"/>
      <c r="E637" s="45"/>
      <c r="F637" s="46"/>
      <c r="G637" s="46"/>
      <c r="H637" s="47"/>
      <c r="I637" s="46"/>
      <c r="J637" s="45"/>
      <c r="K637" s="45"/>
    </row>
    <row r="638" spans="4:11">
      <c r="D638" s="45"/>
      <c r="E638" s="45"/>
      <c r="F638" s="46"/>
      <c r="G638" s="46"/>
      <c r="H638" s="47"/>
      <c r="I638" s="46"/>
      <c r="J638" s="45"/>
      <c r="K638" s="45"/>
    </row>
    <row r="639" spans="4:11">
      <c r="D639" s="45"/>
      <c r="E639" s="45"/>
      <c r="F639" s="46"/>
      <c r="G639" s="46"/>
      <c r="H639" s="47"/>
      <c r="I639" s="46"/>
      <c r="J639" s="45"/>
      <c r="K639" s="45"/>
    </row>
    <row r="640" spans="4:11">
      <c r="D640" s="45"/>
      <c r="E640" s="45"/>
      <c r="F640" s="46"/>
      <c r="G640" s="46"/>
      <c r="H640" s="47"/>
      <c r="I640" s="46"/>
      <c r="J640" s="45"/>
      <c r="K640" s="45"/>
    </row>
    <row r="641" spans="4:11">
      <c r="D641" s="45"/>
      <c r="E641" s="45"/>
      <c r="F641" s="46"/>
      <c r="G641" s="46"/>
      <c r="H641" s="47"/>
      <c r="I641" s="46"/>
      <c r="J641" s="45"/>
      <c r="K641" s="45"/>
    </row>
    <row r="642" spans="4:11">
      <c r="D642" s="45"/>
      <c r="E642" s="45"/>
      <c r="F642" s="46"/>
      <c r="G642" s="46"/>
      <c r="H642" s="47"/>
      <c r="I642" s="46"/>
      <c r="J642" s="45"/>
      <c r="K642" s="45"/>
    </row>
    <row r="643" spans="4:11">
      <c r="D643" s="45"/>
      <c r="E643" s="45"/>
      <c r="F643" s="46"/>
      <c r="G643" s="46"/>
      <c r="H643" s="47"/>
      <c r="I643" s="46"/>
      <c r="J643" s="45"/>
      <c r="K643" s="45"/>
    </row>
    <row r="644" spans="4:11">
      <c r="D644" s="45"/>
      <c r="E644" s="45"/>
      <c r="F644" s="46"/>
      <c r="G644" s="46"/>
      <c r="H644" s="47"/>
      <c r="I644" s="46"/>
      <c r="J644" s="45"/>
      <c r="K644" s="45"/>
    </row>
    <row r="645" spans="4:11">
      <c r="D645" s="45"/>
      <c r="E645" s="45"/>
      <c r="F645" s="46"/>
      <c r="G645" s="46"/>
      <c r="H645" s="47"/>
      <c r="I645" s="46"/>
      <c r="J645" s="45"/>
      <c r="K645" s="45"/>
    </row>
    <row r="646" spans="4:11">
      <c r="D646" s="45"/>
      <c r="E646" s="45"/>
      <c r="F646" s="46"/>
      <c r="G646" s="46"/>
      <c r="H646" s="47"/>
      <c r="I646" s="46"/>
      <c r="J646" s="45"/>
      <c r="K646" s="45"/>
    </row>
    <row r="647" spans="4:11">
      <c r="D647" s="45"/>
      <c r="E647" s="45"/>
      <c r="F647" s="46"/>
      <c r="G647" s="46"/>
      <c r="H647" s="47"/>
      <c r="I647" s="46"/>
      <c r="J647" s="45"/>
      <c r="K647" s="45"/>
    </row>
    <row r="648" spans="4:11">
      <c r="D648" s="45"/>
      <c r="E648" s="45"/>
      <c r="F648" s="46"/>
      <c r="G648" s="46"/>
      <c r="H648" s="47"/>
      <c r="I648" s="46"/>
      <c r="J648" s="45"/>
      <c r="K648" s="45"/>
    </row>
    <row r="649" spans="4:11">
      <c r="D649" s="45"/>
      <c r="E649" s="45"/>
      <c r="F649" s="46"/>
      <c r="G649" s="46"/>
      <c r="H649" s="47"/>
      <c r="I649" s="46"/>
      <c r="J649" s="45"/>
      <c r="K649" s="45"/>
    </row>
    <row r="650" spans="4:11">
      <c r="D650" s="45"/>
      <c r="E650" s="45"/>
      <c r="F650" s="46"/>
      <c r="G650" s="46"/>
      <c r="H650" s="47"/>
      <c r="I650" s="46"/>
      <c r="J650" s="45"/>
      <c r="K650" s="45"/>
    </row>
    <row r="651" spans="4:11">
      <c r="D651" s="45"/>
      <c r="E651" s="45"/>
      <c r="F651" s="46"/>
      <c r="G651" s="46"/>
      <c r="H651" s="47"/>
      <c r="I651" s="46"/>
      <c r="J651" s="45"/>
      <c r="K651" s="45"/>
    </row>
    <row r="652" spans="4:11">
      <c r="D652" s="45"/>
      <c r="E652" s="45"/>
      <c r="F652" s="46"/>
      <c r="G652" s="46"/>
      <c r="H652" s="47"/>
      <c r="I652" s="46"/>
      <c r="J652" s="45"/>
      <c r="K652" s="45"/>
    </row>
    <row r="653" spans="4:11">
      <c r="D653" s="45"/>
      <c r="E653" s="45"/>
      <c r="F653" s="46"/>
      <c r="G653" s="46"/>
      <c r="H653" s="47"/>
      <c r="I653" s="46"/>
      <c r="J653" s="45"/>
      <c r="K653" s="45"/>
    </row>
    <row r="654" spans="4:11">
      <c r="D654" s="45"/>
      <c r="E654" s="45"/>
      <c r="F654" s="46"/>
      <c r="G654" s="46"/>
      <c r="H654" s="47"/>
      <c r="I654" s="46"/>
      <c r="J654" s="45"/>
      <c r="K654" s="45"/>
    </row>
    <row r="655" spans="4:11">
      <c r="D655" s="45"/>
      <c r="E655" s="45"/>
      <c r="F655" s="46"/>
      <c r="G655" s="46"/>
      <c r="H655" s="47"/>
      <c r="I655" s="46"/>
      <c r="J655" s="45"/>
      <c r="K655" s="45"/>
    </row>
    <row r="656" spans="4:11">
      <c r="D656" s="45"/>
      <c r="E656" s="45"/>
      <c r="F656" s="46"/>
      <c r="G656" s="46"/>
      <c r="H656" s="47"/>
      <c r="I656" s="46"/>
      <c r="J656" s="45"/>
      <c r="K656" s="45"/>
    </row>
    <row r="657" spans="4:11">
      <c r="D657" s="45"/>
      <c r="E657" s="45"/>
      <c r="F657" s="46"/>
      <c r="G657" s="46"/>
      <c r="H657" s="47"/>
      <c r="I657" s="46"/>
      <c r="J657" s="45"/>
      <c r="K657" s="45"/>
    </row>
    <row r="658" spans="4:11">
      <c r="D658" s="45"/>
      <c r="E658" s="45"/>
      <c r="F658" s="46"/>
      <c r="G658" s="46"/>
      <c r="H658" s="47"/>
      <c r="I658" s="46"/>
      <c r="J658" s="45"/>
      <c r="K658" s="45"/>
    </row>
    <row r="659" spans="4:11">
      <c r="D659" s="45"/>
      <c r="E659" s="45"/>
      <c r="F659" s="46"/>
      <c r="G659" s="46"/>
      <c r="H659" s="47"/>
      <c r="I659" s="46"/>
      <c r="J659" s="45"/>
      <c r="K659" s="45"/>
    </row>
    <row r="660" spans="4:11">
      <c r="D660" s="45"/>
      <c r="E660" s="45"/>
      <c r="F660" s="46"/>
      <c r="G660" s="46"/>
      <c r="H660" s="47"/>
      <c r="I660" s="46"/>
      <c r="J660" s="45"/>
      <c r="K660" s="45"/>
    </row>
    <row r="661" spans="4:11">
      <c r="D661" s="45"/>
      <c r="E661" s="45"/>
      <c r="F661" s="46"/>
      <c r="G661" s="46"/>
      <c r="H661" s="47"/>
      <c r="I661" s="46"/>
      <c r="J661" s="45"/>
      <c r="K661" s="45"/>
    </row>
    <row r="662" spans="4:11">
      <c r="D662" s="45"/>
      <c r="E662" s="45"/>
      <c r="F662" s="46"/>
      <c r="G662" s="46"/>
      <c r="H662" s="47"/>
      <c r="I662" s="46"/>
      <c r="J662" s="45"/>
      <c r="K662" s="45"/>
    </row>
    <row r="663" spans="4:11">
      <c r="D663" s="45"/>
      <c r="E663" s="45"/>
      <c r="F663" s="46"/>
      <c r="G663" s="46"/>
      <c r="H663" s="47"/>
      <c r="I663" s="46"/>
      <c r="J663" s="45"/>
      <c r="K663" s="45"/>
    </row>
    <row r="664" spans="4:11">
      <c r="D664" s="45"/>
      <c r="E664" s="45"/>
      <c r="F664" s="46"/>
      <c r="G664" s="46"/>
      <c r="H664" s="47"/>
      <c r="I664" s="46"/>
      <c r="J664" s="45"/>
      <c r="K664" s="45"/>
    </row>
    <row r="665" spans="4:11">
      <c r="D665" s="45"/>
      <c r="E665" s="45"/>
      <c r="F665" s="46"/>
      <c r="G665" s="46"/>
      <c r="H665" s="47"/>
      <c r="I665" s="46"/>
      <c r="J665" s="45"/>
      <c r="K665" s="45"/>
    </row>
    <row r="666" spans="4:11">
      <c r="D666" s="45"/>
      <c r="E666" s="45"/>
      <c r="F666" s="46"/>
      <c r="G666" s="46"/>
      <c r="H666" s="47"/>
      <c r="I666" s="46"/>
      <c r="J666" s="45"/>
      <c r="K666" s="45"/>
    </row>
    <row r="667" spans="4:11">
      <c r="D667" s="45"/>
      <c r="E667" s="45"/>
      <c r="F667" s="46"/>
      <c r="G667" s="46"/>
      <c r="H667" s="47"/>
      <c r="I667" s="46"/>
      <c r="J667" s="45"/>
      <c r="K667" s="45"/>
    </row>
    <row r="668" spans="4:11">
      <c r="D668" s="45"/>
      <c r="E668" s="45"/>
      <c r="F668" s="46"/>
      <c r="G668" s="46"/>
      <c r="H668" s="47"/>
      <c r="I668" s="46"/>
      <c r="J668" s="45"/>
      <c r="K668" s="45"/>
    </row>
    <row r="669" spans="4:11">
      <c r="D669" s="45"/>
      <c r="E669" s="45"/>
      <c r="F669" s="46"/>
      <c r="G669" s="46"/>
      <c r="H669" s="47"/>
      <c r="I669" s="46"/>
      <c r="J669" s="45"/>
      <c r="K669" s="45"/>
    </row>
    <row r="670" spans="4:11">
      <c r="D670" s="45"/>
      <c r="E670" s="45"/>
      <c r="F670" s="46"/>
      <c r="G670" s="46"/>
      <c r="H670" s="47"/>
      <c r="I670" s="46"/>
      <c r="J670" s="45"/>
      <c r="K670" s="45"/>
    </row>
    <row r="671" spans="4:11">
      <c r="D671" s="45"/>
      <c r="E671" s="45"/>
      <c r="F671" s="46"/>
      <c r="G671" s="46"/>
      <c r="H671" s="47"/>
      <c r="I671" s="46"/>
      <c r="J671" s="45"/>
      <c r="K671" s="45"/>
    </row>
    <row r="672" spans="4:11">
      <c r="D672" s="45"/>
      <c r="E672" s="45"/>
      <c r="F672" s="46"/>
      <c r="G672" s="46"/>
      <c r="H672" s="47"/>
      <c r="I672" s="46"/>
      <c r="J672" s="45"/>
      <c r="K672" s="45"/>
    </row>
    <row r="673" spans="4:11">
      <c r="D673" s="45"/>
      <c r="E673" s="45"/>
      <c r="F673" s="46"/>
      <c r="G673" s="46"/>
      <c r="H673" s="47"/>
      <c r="I673" s="46"/>
      <c r="J673" s="45"/>
      <c r="K673" s="45"/>
    </row>
    <row r="674" spans="4:11">
      <c r="D674" s="45"/>
      <c r="E674" s="45"/>
      <c r="F674" s="46"/>
      <c r="G674" s="46"/>
      <c r="H674" s="47"/>
      <c r="I674" s="46"/>
      <c r="J674" s="45"/>
      <c r="K674" s="45"/>
    </row>
    <row r="675" spans="4:11">
      <c r="D675" s="45"/>
      <c r="E675" s="45"/>
      <c r="F675" s="46"/>
      <c r="G675" s="46"/>
      <c r="H675" s="47"/>
      <c r="I675" s="46"/>
      <c r="J675" s="45"/>
      <c r="K675" s="45"/>
    </row>
    <row r="676" spans="4:11">
      <c r="D676" s="45"/>
      <c r="E676" s="45"/>
      <c r="F676" s="46"/>
      <c r="G676" s="46"/>
      <c r="H676" s="47"/>
      <c r="I676" s="46"/>
      <c r="J676" s="45"/>
      <c r="K676" s="45"/>
    </row>
    <row r="677" spans="4:11">
      <c r="D677" s="45"/>
      <c r="E677" s="45"/>
      <c r="F677" s="46"/>
      <c r="G677" s="46"/>
      <c r="H677" s="47"/>
      <c r="I677" s="46"/>
      <c r="J677" s="45"/>
      <c r="K677" s="45"/>
    </row>
    <row r="678" spans="4:11">
      <c r="D678" s="45"/>
      <c r="E678" s="45"/>
      <c r="F678" s="46"/>
      <c r="G678" s="46"/>
      <c r="H678" s="47"/>
      <c r="I678" s="46"/>
      <c r="J678" s="45"/>
      <c r="K678" s="45"/>
    </row>
    <row r="679" spans="4:11">
      <c r="D679" s="45"/>
      <c r="E679" s="45"/>
      <c r="F679" s="46"/>
      <c r="G679" s="46"/>
      <c r="H679" s="47"/>
      <c r="I679" s="46"/>
      <c r="J679" s="45"/>
      <c r="K679" s="45"/>
    </row>
    <row r="680" spans="4:11">
      <c r="D680" s="45"/>
      <c r="E680" s="45"/>
      <c r="F680" s="46"/>
      <c r="G680" s="46"/>
      <c r="H680" s="47"/>
      <c r="I680" s="46"/>
      <c r="J680" s="45"/>
      <c r="K680" s="45"/>
    </row>
    <row r="681" spans="4:11">
      <c r="D681" s="45"/>
      <c r="E681" s="45"/>
      <c r="F681" s="46"/>
      <c r="G681" s="46"/>
      <c r="H681" s="47"/>
      <c r="I681" s="46"/>
      <c r="J681" s="45"/>
      <c r="K681" s="45"/>
    </row>
    <row r="682" spans="4:11">
      <c r="D682" s="45"/>
      <c r="E682" s="45"/>
      <c r="F682" s="46"/>
      <c r="G682" s="46"/>
      <c r="H682" s="47"/>
      <c r="I682" s="46"/>
      <c r="J682" s="45"/>
      <c r="K682" s="45"/>
    </row>
    <row r="683" spans="4:11">
      <c r="D683" s="45"/>
      <c r="E683" s="45"/>
      <c r="F683" s="46"/>
      <c r="G683" s="46"/>
      <c r="H683" s="47"/>
      <c r="I683" s="46"/>
      <c r="J683" s="45"/>
      <c r="K683" s="45"/>
    </row>
    <row r="684" spans="4:11">
      <c r="D684" s="45"/>
      <c r="E684" s="45"/>
      <c r="F684" s="46"/>
      <c r="G684" s="46"/>
      <c r="H684" s="47"/>
      <c r="I684" s="46"/>
      <c r="J684" s="45"/>
      <c r="K684" s="45"/>
    </row>
    <row r="685" spans="4:11">
      <c r="D685" s="45"/>
      <c r="E685" s="45"/>
      <c r="F685" s="46"/>
      <c r="G685" s="46"/>
      <c r="H685" s="47"/>
      <c r="I685" s="46"/>
      <c r="J685" s="45"/>
      <c r="K685" s="45"/>
    </row>
    <row r="686" spans="4:11">
      <c r="D686" s="45"/>
      <c r="E686" s="45"/>
      <c r="F686" s="46"/>
      <c r="G686" s="46"/>
      <c r="H686" s="47"/>
      <c r="I686" s="46"/>
      <c r="J686" s="45"/>
      <c r="K686" s="45"/>
    </row>
    <row r="687" spans="4:11">
      <c r="D687" s="45"/>
      <c r="E687" s="45"/>
      <c r="F687" s="46"/>
      <c r="G687" s="46"/>
      <c r="H687" s="47"/>
      <c r="I687" s="46"/>
      <c r="J687" s="45"/>
      <c r="K687" s="45"/>
    </row>
    <row r="688" spans="4:11">
      <c r="D688" s="45"/>
      <c r="E688" s="45"/>
      <c r="F688" s="46"/>
      <c r="G688" s="46"/>
      <c r="H688" s="47"/>
      <c r="I688" s="46"/>
      <c r="J688" s="45"/>
      <c r="K688" s="45"/>
    </row>
    <row r="689" spans="4:11">
      <c r="D689" s="45"/>
      <c r="E689" s="45"/>
      <c r="F689" s="46"/>
      <c r="G689" s="46"/>
      <c r="H689" s="47"/>
      <c r="I689" s="46"/>
      <c r="J689" s="45"/>
      <c r="K689" s="45"/>
    </row>
    <row r="690" spans="4:11">
      <c r="D690" s="45"/>
      <c r="E690" s="45"/>
      <c r="F690" s="46"/>
      <c r="G690" s="46"/>
      <c r="H690" s="47"/>
      <c r="I690" s="46"/>
      <c r="J690" s="45"/>
      <c r="K690" s="45"/>
    </row>
    <row r="691" spans="4:11">
      <c r="D691" s="45"/>
      <c r="E691" s="45"/>
      <c r="F691" s="46"/>
      <c r="G691" s="46"/>
      <c r="H691" s="47"/>
      <c r="I691" s="46"/>
      <c r="J691" s="45"/>
      <c r="K691" s="45"/>
    </row>
    <row r="692" spans="4:11">
      <c r="D692" s="45"/>
      <c r="E692" s="45"/>
      <c r="F692" s="46"/>
      <c r="G692" s="46"/>
      <c r="H692" s="47"/>
      <c r="I692" s="46"/>
      <c r="J692" s="45"/>
      <c r="K692" s="45"/>
    </row>
    <row r="693" spans="4:11">
      <c r="D693" s="45"/>
      <c r="E693" s="45"/>
      <c r="F693" s="46"/>
      <c r="G693" s="46"/>
      <c r="H693" s="47"/>
      <c r="I693" s="46"/>
      <c r="J693" s="45"/>
      <c r="K693" s="45"/>
    </row>
    <row r="694" spans="4:11">
      <c r="D694" s="45"/>
      <c r="E694" s="45"/>
      <c r="F694" s="46"/>
      <c r="G694" s="46"/>
      <c r="H694" s="47"/>
      <c r="I694" s="46"/>
      <c r="J694" s="45"/>
      <c r="K694" s="45"/>
    </row>
    <row r="695" spans="4:11">
      <c r="D695" s="45"/>
      <c r="E695" s="45"/>
      <c r="F695" s="46"/>
      <c r="G695" s="46"/>
      <c r="H695" s="47"/>
      <c r="I695" s="46"/>
      <c r="J695" s="45"/>
      <c r="K695" s="45"/>
    </row>
    <row r="696" spans="4:11">
      <c r="D696" s="45"/>
      <c r="E696" s="45"/>
      <c r="F696" s="46"/>
      <c r="G696" s="46"/>
      <c r="H696" s="47"/>
      <c r="I696" s="46"/>
      <c r="J696" s="45"/>
      <c r="K696" s="45"/>
    </row>
    <row r="697" spans="4:11">
      <c r="D697" s="45"/>
      <c r="E697" s="45"/>
      <c r="F697" s="46"/>
      <c r="G697" s="46"/>
      <c r="H697" s="47"/>
      <c r="I697" s="46"/>
      <c r="J697" s="45"/>
      <c r="K697" s="45"/>
    </row>
    <row r="698" spans="4:11">
      <c r="D698" s="45"/>
      <c r="E698" s="45"/>
      <c r="F698" s="46"/>
      <c r="G698" s="46"/>
      <c r="H698" s="47"/>
      <c r="I698" s="46"/>
      <c r="J698" s="45"/>
      <c r="K698" s="45"/>
    </row>
    <row r="699" spans="4:11">
      <c r="D699" s="45"/>
      <c r="E699" s="45"/>
      <c r="F699" s="46"/>
      <c r="G699" s="46"/>
      <c r="H699" s="47"/>
      <c r="I699" s="46"/>
      <c r="J699" s="45"/>
      <c r="K699" s="45"/>
    </row>
    <row r="700" spans="4:11">
      <c r="D700" s="45"/>
      <c r="E700" s="45"/>
      <c r="F700" s="46"/>
      <c r="G700" s="46"/>
      <c r="H700" s="47"/>
      <c r="I700" s="46"/>
      <c r="J700" s="45"/>
      <c r="K700" s="45"/>
    </row>
    <row r="701" spans="4:11">
      <c r="D701" s="45"/>
      <c r="E701" s="45"/>
      <c r="F701" s="46"/>
      <c r="G701" s="46"/>
      <c r="H701" s="47"/>
      <c r="I701" s="46"/>
      <c r="J701" s="45"/>
      <c r="K701" s="45"/>
    </row>
    <row r="702" spans="4:11">
      <c r="D702" s="45"/>
      <c r="E702" s="45"/>
      <c r="F702" s="46"/>
      <c r="G702" s="46"/>
      <c r="H702" s="47"/>
      <c r="I702" s="46"/>
      <c r="J702" s="45"/>
      <c r="K702" s="45"/>
    </row>
    <row r="703" spans="4:11">
      <c r="D703" s="45"/>
      <c r="E703" s="45"/>
      <c r="F703" s="46"/>
      <c r="G703" s="46"/>
      <c r="H703" s="47"/>
      <c r="I703" s="46"/>
      <c r="J703" s="45"/>
      <c r="K703" s="45"/>
    </row>
    <row r="704" spans="4:11">
      <c r="D704" s="45"/>
      <c r="E704" s="45"/>
      <c r="F704" s="46"/>
      <c r="G704" s="46"/>
      <c r="H704" s="47"/>
      <c r="I704" s="46"/>
      <c r="J704" s="45"/>
      <c r="K704" s="45"/>
    </row>
    <row r="705" spans="4:11">
      <c r="D705" s="45"/>
      <c r="E705" s="45"/>
      <c r="F705" s="46"/>
      <c r="G705" s="46"/>
      <c r="H705" s="47"/>
      <c r="I705" s="46"/>
      <c r="J705" s="45"/>
      <c r="K705" s="45"/>
    </row>
    <row r="706" spans="4:11">
      <c r="D706" s="45"/>
      <c r="E706" s="45"/>
      <c r="F706" s="46"/>
      <c r="G706" s="46"/>
      <c r="H706" s="47"/>
      <c r="I706" s="46"/>
      <c r="J706" s="45"/>
      <c r="K706" s="45"/>
    </row>
    <row r="707" spans="4:11">
      <c r="D707" s="45"/>
      <c r="E707" s="45"/>
      <c r="F707" s="46"/>
      <c r="G707" s="46"/>
      <c r="H707" s="47"/>
      <c r="I707" s="46"/>
      <c r="J707" s="45"/>
      <c r="K707" s="45"/>
    </row>
    <row r="708" spans="4:11">
      <c r="D708" s="45"/>
      <c r="E708" s="45"/>
      <c r="F708" s="46"/>
      <c r="G708" s="46"/>
      <c r="H708" s="47"/>
      <c r="I708" s="46"/>
      <c r="J708" s="45"/>
      <c r="K708" s="45"/>
    </row>
    <row r="709" spans="4:11">
      <c r="D709" s="45"/>
      <c r="E709" s="45"/>
      <c r="F709" s="46"/>
      <c r="G709" s="46"/>
      <c r="H709" s="47"/>
      <c r="I709" s="46"/>
      <c r="J709" s="45"/>
      <c r="K709" s="45"/>
    </row>
    <row r="710" spans="4:11">
      <c r="D710" s="45"/>
      <c r="E710" s="45"/>
      <c r="F710" s="46"/>
      <c r="G710" s="46"/>
      <c r="H710" s="47"/>
      <c r="I710" s="46"/>
      <c r="J710" s="45"/>
      <c r="K710" s="45"/>
    </row>
    <row r="711" spans="4:11">
      <c r="D711" s="45"/>
      <c r="E711" s="45"/>
      <c r="F711" s="46"/>
      <c r="G711" s="46"/>
      <c r="H711" s="47"/>
      <c r="I711" s="46"/>
      <c r="J711" s="45"/>
      <c r="K711" s="45"/>
    </row>
    <row r="712" spans="4:11">
      <c r="D712" s="45"/>
      <c r="E712" s="45"/>
      <c r="F712" s="46"/>
      <c r="G712" s="46"/>
      <c r="H712" s="47"/>
      <c r="I712" s="46"/>
      <c r="J712" s="45"/>
      <c r="K712" s="45"/>
    </row>
    <row r="713" spans="4:11">
      <c r="D713" s="45"/>
      <c r="E713" s="45"/>
      <c r="F713" s="46"/>
      <c r="G713" s="46"/>
      <c r="H713" s="47"/>
      <c r="I713" s="46"/>
      <c r="J713" s="45"/>
      <c r="K713" s="45"/>
    </row>
    <row r="714" spans="4:11">
      <c r="D714" s="45"/>
      <c r="E714" s="45"/>
      <c r="F714" s="46"/>
      <c r="G714" s="46"/>
      <c r="H714" s="47"/>
      <c r="I714" s="46"/>
      <c r="J714" s="45"/>
      <c r="K714" s="45"/>
    </row>
    <row r="715" spans="4:11">
      <c r="D715" s="45"/>
      <c r="E715" s="45"/>
      <c r="F715" s="46"/>
      <c r="G715" s="46"/>
      <c r="H715" s="47"/>
      <c r="I715" s="46"/>
      <c r="J715" s="45"/>
      <c r="K715" s="45"/>
    </row>
    <row r="716" spans="4:11">
      <c r="D716" s="45"/>
      <c r="E716" s="45"/>
      <c r="F716" s="46"/>
      <c r="G716" s="46"/>
      <c r="H716" s="47"/>
      <c r="I716" s="46"/>
      <c r="J716" s="45"/>
      <c r="K716" s="45"/>
    </row>
    <row r="717" spans="4:11">
      <c r="D717" s="45"/>
      <c r="E717" s="45"/>
      <c r="F717" s="46"/>
      <c r="G717" s="46"/>
      <c r="H717" s="47"/>
      <c r="I717" s="46"/>
      <c r="J717" s="45"/>
      <c r="K717" s="45"/>
    </row>
    <row r="718" spans="4:11">
      <c r="D718" s="45"/>
      <c r="E718" s="45"/>
      <c r="F718" s="46"/>
      <c r="G718" s="46"/>
      <c r="H718" s="47"/>
      <c r="I718" s="46"/>
      <c r="J718" s="45"/>
      <c r="K718" s="45"/>
    </row>
    <row r="719" spans="4:11">
      <c r="D719" s="45"/>
      <c r="E719" s="45"/>
      <c r="F719" s="46"/>
      <c r="G719" s="46"/>
      <c r="H719" s="47"/>
      <c r="I719" s="46"/>
      <c r="J719" s="45"/>
      <c r="K719" s="45"/>
    </row>
    <row r="720" spans="4:11">
      <c r="D720" s="45"/>
      <c r="E720" s="45"/>
      <c r="F720" s="46"/>
      <c r="G720" s="46"/>
      <c r="H720" s="47"/>
      <c r="I720" s="46"/>
      <c r="J720" s="45"/>
      <c r="K720" s="45"/>
    </row>
    <row r="721" spans="4:11">
      <c r="D721" s="45"/>
      <c r="E721" s="45"/>
      <c r="F721" s="46"/>
      <c r="G721" s="46"/>
      <c r="H721" s="47"/>
      <c r="I721" s="46"/>
      <c r="J721" s="45"/>
      <c r="K721" s="45"/>
    </row>
    <row r="722" spans="4:11">
      <c r="D722" s="45"/>
      <c r="E722" s="45"/>
      <c r="F722" s="46"/>
      <c r="G722" s="46"/>
      <c r="H722" s="47"/>
      <c r="I722" s="46"/>
      <c r="J722" s="45"/>
      <c r="K722" s="45"/>
    </row>
    <row r="723" spans="4:11">
      <c r="D723" s="45"/>
      <c r="E723" s="45"/>
      <c r="F723" s="46"/>
      <c r="G723" s="46"/>
      <c r="H723" s="47"/>
      <c r="I723" s="46"/>
      <c r="J723" s="45"/>
      <c r="K723" s="45"/>
    </row>
    <row r="724" spans="4:11">
      <c r="D724" s="45"/>
      <c r="E724" s="45"/>
      <c r="F724" s="46"/>
      <c r="G724" s="46"/>
      <c r="H724" s="47"/>
      <c r="I724" s="46"/>
      <c r="J724" s="45"/>
      <c r="K724" s="45"/>
    </row>
    <row r="725" spans="4:11">
      <c r="D725" s="45"/>
      <c r="E725" s="45"/>
      <c r="F725" s="46"/>
      <c r="G725" s="46"/>
      <c r="H725" s="47"/>
      <c r="I725" s="46"/>
      <c r="J725" s="45"/>
      <c r="K725" s="45"/>
    </row>
    <row r="726" spans="4:11">
      <c r="D726" s="45"/>
      <c r="E726" s="45"/>
      <c r="F726" s="46"/>
      <c r="G726" s="46"/>
      <c r="H726" s="47"/>
      <c r="I726" s="46"/>
      <c r="J726" s="45"/>
      <c r="K726" s="45"/>
    </row>
    <row r="727" spans="4:11">
      <c r="D727" s="45"/>
      <c r="E727" s="45"/>
      <c r="F727" s="46"/>
      <c r="G727" s="46"/>
      <c r="H727" s="47"/>
      <c r="I727" s="46"/>
      <c r="J727" s="45"/>
      <c r="K727" s="45"/>
    </row>
    <row r="728" spans="4:11">
      <c r="D728" s="45"/>
      <c r="E728" s="45"/>
      <c r="F728" s="46"/>
      <c r="G728" s="46"/>
      <c r="H728" s="47"/>
      <c r="I728" s="46"/>
      <c r="J728" s="45"/>
      <c r="K728" s="45"/>
    </row>
    <row r="729" spans="4:11">
      <c r="D729" s="45"/>
      <c r="E729" s="45"/>
      <c r="F729" s="46"/>
      <c r="G729" s="46"/>
      <c r="H729" s="47"/>
      <c r="I729" s="46"/>
      <c r="J729" s="45"/>
      <c r="K729" s="45"/>
    </row>
    <row r="730" spans="4:11">
      <c r="D730" s="45"/>
      <c r="E730" s="45"/>
      <c r="F730" s="46"/>
      <c r="G730" s="46"/>
      <c r="H730" s="47"/>
      <c r="I730" s="46"/>
      <c r="J730" s="45"/>
      <c r="K730" s="45"/>
    </row>
    <row r="731" spans="4:11">
      <c r="D731" s="45"/>
      <c r="E731" s="45"/>
      <c r="F731" s="46"/>
      <c r="G731" s="46"/>
      <c r="H731" s="47"/>
      <c r="I731" s="46"/>
      <c r="J731" s="45"/>
      <c r="K731" s="45"/>
    </row>
    <row r="732" spans="4:11">
      <c r="D732" s="45"/>
      <c r="E732" s="45"/>
      <c r="F732" s="46"/>
      <c r="G732" s="46"/>
      <c r="H732" s="47"/>
      <c r="I732" s="46"/>
      <c r="J732" s="45"/>
      <c r="K732" s="45"/>
    </row>
    <row r="733" spans="4:11">
      <c r="D733" s="45"/>
      <c r="E733" s="45"/>
      <c r="F733" s="46"/>
      <c r="G733" s="46"/>
      <c r="H733" s="47"/>
      <c r="I733" s="46"/>
      <c r="J733" s="45"/>
      <c r="K733" s="45"/>
    </row>
    <row r="734" spans="4:11">
      <c r="D734" s="45"/>
      <c r="E734" s="45"/>
      <c r="F734" s="46"/>
      <c r="G734" s="46"/>
      <c r="H734" s="47"/>
      <c r="I734" s="46"/>
      <c r="J734" s="45"/>
      <c r="K734" s="45"/>
    </row>
    <row r="735" spans="4:11">
      <c r="D735" s="45"/>
      <c r="E735" s="45"/>
      <c r="F735" s="46"/>
      <c r="G735" s="46"/>
      <c r="H735" s="47"/>
      <c r="I735" s="46"/>
      <c r="J735" s="45"/>
      <c r="K735" s="45"/>
    </row>
    <row r="736" spans="4:11">
      <c r="D736" s="45"/>
      <c r="E736" s="45"/>
      <c r="F736" s="46"/>
      <c r="G736" s="46"/>
      <c r="H736" s="47"/>
      <c r="I736" s="46"/>
      <c r="J736" s="45"/>
      <c r="K736" s="45"/>
    </row>
    <row r="737" spans="4:11">
      <c r="D737" s="45"/>
      <c r="E737" s="45"/>
      <c r="F737" s="46"/>
      <c r="G737" s="46"/>
      <c r="H737" s="47"/>
      <c r="I737" s="46"/>
      <c r="J737" s="45"/>
      <c r="K737" s="45"/>
    </row>
    <row r="738" spans="4:11">
      <c r="D738" s="45"/>
      <c r="E738" s="45"/>
      <c r="F738" s="46"/>
      <c r="G738" s="46"/>
      <c r="H738" s="47"/>
      <c r="I738" s="46"/>
      <c r="J738" s="45"/>
      <c r="K738" s="45"/>
    </row>
    <row r="739" spans="4:11">
      <c r="D739" s="45"/>
      <c r="E739" s="45"/>
      <c r="F739" s="46"/>
      <c r="G739" s="46"/>
      <c r="H739" s="47"/>
      <c r="I739" s="46"/>
      <c r="J739" s="45"/>
      <c r="K739" s="45"/>
    </row>
    <row r="740" spans="4:11">
      <c r="D740" s="45"/>
      <c r="E740" s="45"/>
      <c r="F740" s="46"/>
      <c r="G740" s="46"/>
      <c r="H740" s="47"/>
      <c r="I740" s="46"/>
      <c r="J740" s="45"/>
      <c r="K740" s="45"/>
    </row>
    <row r="741" spans="4:11">
      <c r="D741" s="45"/>
      <c r="E741" s="45"/>
      <c r="F741" s="46"/>
      <c r="G741" s="46"/>
      <c r="H741" s="47"/>
      <c r="I741" s="46"/>
      <c r="J741" s="45"/>
      <c r="K741" s="45"/>
    </row>
    <row r="742" spans="4:11">
      <c r="D742" s="45"/>
      <c r="E742" s="45"/>
      <c r="F742" s="46"/>
      <c r="G742" s="46"/>
      <c r="H742" s="47"/>
      <c r="I742" s="46"/>
      <c r="J742" s="45"/>
      <c r="K742" s="45"/>
    </row>
    <row r="743" spans="4:11">
      <c r="D743" s="45"/>
      <c r="E743" s="45"/>
      <c r="F743" s="46"/>
      <c r="G743" s="46"/>
      <c r="H743" s="47"/>
      <c r="I743" s="46"/>
      <c r="J743" s="45"/>
      <c r="K743" s="45"/>
    </row>
    <row r="744" spans="4:11">
      <c r="D744" s="45"/>
      <c r="E744" s="45"/>
      <c r="F744" s="46"/>
      <c r="G744" s="46"/>
      <c r="H744" s="47"/>
      <c r="I744" s="46"/>
      <c r="J744" s="45"/>
      <c r="K744" s="45"/>
    </row>
    <row r="745" spans="4:11">
      <c r="D745" s="45"/>
      <c r="E745" s="45"/>
      <c r="F745" s="46"/>
      <c r="G745" s="46"/>
      <c r="H745" s="47"/>
      <c r="I745" s="46"/>
      <c r="J745" s="45"/>
      <c r="K745" s="45"/>
    </row>
    <row r="746" spans="4:11">
      <c r="D746" s="45"/>
      <c r="E746" s="45"/>
      <c r="F746" s="46"/>
      <c r="G746" s="46"/>
      <c r="H746" s="47"/>
      <c r="I746" s="46"/>
      <c r="J746" s="45"/>
      <c r="K746" s="45"/>
    </row>
    <row r="747" spans="4:11">
      <c r="D747" s="45"/>
      <c r="E747" s="45"/>
      <c r="F747" s="46"/>
      <c r="G747" s="46"/>
      <c r="H747" s="47"/>
      <c r="I747" s="46"/>
      <c r="J747" s="45"/>
      <c r="K747" s="45"/>
    </row>
    <row r="748" spans="4:11">
      <c r="D748" s="45"/>
      <c r="E748" s="45"/>
      <c r="F748" s="46"/>
      <c r="G748" s="46"/>
      <c r="H748" s="47"/>
      <c r="I748" s="46"/>
      <c r="J748" s="45"/>
      <c r="K748" s="45"/>
    </row>
    <row r="749" spans="4:11">
      <c r="D749" s="45"/>
      <c r="E749" s="45"/>
      <c r="F749" s="46"/>
      <c r="G749" s="46"/>
      <c r="H749" s="47"/>
      <c r="I749" s="46"/>
      <c r="J749" s="45"/>
      <c r="K749" s="45"/>
    </row>
    <row r="750" spans="4:11">
      <c r="D750" s="45"/>
      <c r="E750" s="45"/>
      <c r="F750" s="46"/>
      <c r="G750" s="46"/>
      <c r="H750" s="47"/>
      <c r="I750" s="46"/>
      <c r="J750" s="45"/>
      <c r="K750" s="45"/>
    </row>
    <row r="751" spans="4:11">
      <c r="D751" s="45"/>
      <c r="E751" s="45"/>
      <c r="F751" s="46"/>
      <c r="G751" s="46"/>
      <c r="H751" s="47"/>
      <c r="I751" s="46"/>
      <c r="J751" s="45"/>
      <c r="K751" s="45"/>
    </row>
    <row r="752" spans="4:11">
      <c r="D752" s="45"/>
      <c r="E752" s="45"/>
      <c r="F752" s="46"/>
      <c r="G752" s="46"/>
      <c r="H752" s="47"/>
      <c r="I752" s="46"/>
      <c r="J752" s="45"/>
      <c r="K752" s="45"/>
    </row>
    <row r="753" spans="4:11">
      <c r="D753" s="45"/>
      <c r="E753" s="45"/>
      <c r="F753" s="46"/>
      <c r="G753" s="46"/>
      <c r="H753" s="47"/>
      <c r="I753" s="46"/>
      <c r="J753" s="45"/>
      <c r="K753" s="45"/>
    </row>
    <row r="754" spans="4:11">
      <c r="D754" s="45"/>
      <c r="E754" s="45"/>
      <c r="F754" s="46"/>
      <c r="G754" s="46"/>
      <c r="H754" s="47"/>
      <c r="I754" s="46"/>
      <c r="J754" s="45"/>
      <c r="K754" s="45"/>
    </row>
    <row r="755" spans="4:11">
      <c r="D755" s="45"/>
      <c r="E755" s="45"/>
      <c r="F755" s="46"/>
      <c r="G755" s="46"/>
      <c r="H755" s="47"/>
      <c r="I755" s="46"/>
      <c r="J755" s="45"/>
      <c r="K755" s="45"/>
    </row>
    <row r="756" spans="4:11">
      <c r="D756" s="45"/>
      <c r="E756" s="45"/>
      <c r="F756" s="46"/>
      <c r="G756" s="46"/>
      <c r="H756" s="47"/>
      <c r="I756" s="46"/>
      <c r="J756" s="45"/>
      <c r="K756" s="45"/>
    </row>
    <row r="757" spans="4:11">
      <c r="D757" s="45"/>
      <c r="E757" s="45"/>
      <c r="F757" s="46"/>
      <c r="G757" s="46"/>
      <c r="H757" s="47"/>
      <c r="I757" s="46"/>
      <c r="J757" s="45"/>
      <c r="K757" s="45"/>
    </row>
    <row r="758" spans="4:11">
      <c r="D758" s="45"/>
      <c r="E758" s="45"/>
      <c r="F758" s="46"/>
      <c r="G758" s="46"/>
      <c r="H758" s="47"/>
      <c r="I758" s="46"/>
      <c r="J758" s="45"/>
      <c r="K758" s="45"/>
    </row>
    <row r="759" spans="4:11">
      <c r="D759" s="45"/>
      <c r="E759" s="45"/>
      <c r="F759" s="46"/>
      <c r="G759" s="46"/>
      <c r="H759" s="47"/>
      <c r="I759" s="46"/>
      <c r="J759" s="45"/>
      <c r="K759" s="45"/>
    </row>
    <row r="760" spans="4:11">
      <c r="D760" s="45"/>
      <c r="E760" s="45"/>
      <c r="F760" s="46"/>
      <c r="G760" s="46"/>
      <c r="H760" s="47"/>
      <c r="I760" s="46"/>
      <c r="J760" s="45"/>
      <c r="K760" s="45"/>
    </row>
    <row r="761" spans="4:11">
      <c r="D761" s="45"/>
      <c r="E761" s="45"/>
      <c r="F761" s="46"/>
      <c r="G761" s="46"/>
      <c r="H761" s="47"/>
      <c r="I761" s="46"/>
      <c r="J761" s="45"/>
      <c r="K761" s="45"/>
    </row>
    <row r="762" spans="4:11">
      <c r="D762" s="45"/>
      <c r="E762" s="45"/>
      <c r="F762" s="46"/>
      <c r="G762" s="46"/>
      <c r="H762" s="47"/>
      <c r="I762" s="46"/>
      <c r="J762" s="45"/>
      <c r="K762" s="45"/>
    </row>
    <row r="763" spans="4:11">
      <c r="D763" s="45"/>
      <c r="E763" s="45"/>
      <c r="F763" s="46"/>
      <c r="G763" s="46"/>
      <c r="H763" s="47"/>
      <c r="I763" s="46"/>
      <c r="J763" s="45"/>
      <c r="K763" s="45"/>
    </row>
    <row r="764" spans="4:11">
      <c r="D764" s="45"/>
      <c r="E764" s="45"/>
      <c r="F764" s="46"/>
      <c r="G764" s="46"/>
      <c r="H764" s="47"/>
      <c r="I764" s="46"/>
      <c r="J764" s="45"/>
      <c r="K764" s="45"/>
    </row>
    <row r="765" spans="4:11">
      <c r="D765" s="45"/>
      <c r="E765" s="45"/>
      <c r="F765" s="46"/>
      <c r="G765" s="46"/>
      <c r="H765" s="47"/>
      <c r="I765" s="46"/>
      <c r="J765" s="45"/>
      <c r="K765" s="45"/>
    </row>
    <row r="766" spans="4:11">
      <c r="D766" s="45"/>
      <c r="E766" s="45"/>
      <c r="F766" s="46"/>
      <c r="G766" s="46"/>
      <c r="H766" s="47"/>
      <c r="I766" s="46"/>
      <c r="J766" s="45"/>
      <c r="K766" s="45"/>
    </row>
    <row r="767" spans="4:11">
      <c r="D767" s="45"/>
      <c r="E767" s="45"/>
      <c r="F767" s="46"/>
      <c r="G767" s="46"/>
      <c r="H767" s="47"/>
      <c r="I767" s="46"/>
      <c r="J767" s="45"/>
      <c r="K767" s="45"/>
    </row>
    <row r="768" spans="4:11">
      <c r="D768" s="45"/>
      <c r="E768" s="45"/>
      <c r="F768" s="46"/>
      <c r="G768" s="46"/>
      <c r="H768" s="47"/>
      <c r="I768" s="46"/>
      <c r="J768" s="45"/>
      <c r="K768" s="45"/>
    </row>
    <row r="769" spans="4:11">
      <c r="D769" s="45"/>
      <c r="E769" s="45"/>
      <c r="F769" s="46"/>
      <c r="G769" s="46"/>
      <c r="H769" s="47"/>
      <c r="I769" s="46"/>
      <c r="J769" s="45"/>
      <c r="K769" s="45"/>
    </row>
    <row r="770" spans="4:11">
      <c r="D770" s="45"/>
      <c r="E770" s="45"/>
      <c r="F770" s="46"/>
      <c r="G770" s="46"/>
      <c r="H770" s="47"/>
      <c r="I770" s="46"/>
      <c r="J770" s="45"/>
      <c r="K770" s="45"/>
    </row>
    <row r="771" spans="4:11">
      <c r="D771" s="45"/>
      <c r="E771" s="45"/>
      <c r="F771" s="46"/>
      <c r="G771" s="46"/>
      <c r="H771" s="47"/>
      <c r="I771" s="46"/>
      <c r="J771" s="45"/>
      <c r="K771" s="45"/>
    </row>
    <row r="772" spans="4:11">
      <c r="D772" s="45"/>
      <c r="E772" s="45"/>
      <c r="F772" s="46"/>
      <c r="G772" s="46"/>
      <c r="H772" s="47"/>
      <c r="I772" s="46"/>
      <c r="J772" s="45"/>
      <c r="K772" s="45"/>
    </row>
    <row r="773" spans="4:11">
      <c r="D773" s="45"/>
      <c r="E773" s="45"/>
      <c r="F773" s="46"/>
      <c r="G773" s="46"/>
      <c r="H773" s="47"/>
      <c r="I773" s="46"/>
      <c r="J773" s="45"/>
      <c r="K773" s="45"/>
    </row>
    <row r="774" spans="4:11">
      <c r="D774" s="45"/>
      <c r="E774" s="45"/>
      <c r="F774" s="46"/>
      <c r="G774" s="46"/>
      <c r="H774" s="47"/>
      <c r="I774" s="46"/>
      <c r="J774" s="45"/>
      <c r="K774" s="45"/>
    </row>
    <row r="775" spans="4:11">
      <c r="D775" s="45"/>
      <c r="E775" s="45"/>
      <c r="F775" s="46"/>
      <c r="G775" s="46"/>
      <c r="H775" s="47"/>
      <c r="I775" s="46"/>
      <c r="J775" s="45"/>
      <c r="K775" s="45"/>
    </row>
    <row r="776" spans="4:11">
      <c r="D776" s="45"/>
      <c r="E776" s="45"/>
      <c r="F776" s="46"/>
      <c r="G776" s="46"/>
      <c r="H776" s="47"/>
      <c r="I776" s="46"/>
      <c r="J776" s="45"/>
      <c r="K776" s="45"/>
    </row>
    <row r="777" spans="4:11">
      <c r="D777" s="45"/>
      <c r="E777" s="45"/>
      <c r="F777" s="46"/>
      <c r="G777" s="46"/>
      <c r="H777" s="47"/>
      <c r="I777" s="46"/>
      <c r="J777" s="45"/>
      <c r="K777" s="45"/>
    </row>
    <row r="778" spans="4:11">
      <c r="D778" s="45"/>
      <c r="E778" s="45"/>
      <c r="F778" s="46"/>
      <c r="G778" s="46"/>
      <c r="H778" s="47"/>
      <c r="I778" s="46"/>
      <c r="J778" s="45"/>
      <c r="K778" s="45"/>
    </row>
    <row r="779" spans="4:11">
      <c r="D779" s="45"/>
      <c r="E779" s="45"/>
      <c r="F779" s="46"/>
      <c r="G779" s="46"/>
      <c r="H779" s="47"/>
      <c r="I779" s="46"/>
      <c r="J779" s="45"/>
      <c r="K779" s="45"/>
    </row>
    <row r="780" spans="4:11">
      <c r="D780" s="45"/>
      <c r="E780" s="45"/>
      <c r="F780" s="46"/>
      <c r="G780" s="46"/>
      <c r="H780" s="47"/>
      <c r="I780" s="46"/>
      <c r="J780" s="45"/>
      <c r="K780" s="45"/>
    </row>
    <row r="781" spans="4:11">
      <c r="D781" s="45"/>
      <c r="E781" s="45"/>
      <c r="F781" s="46"/>
      <c r="G781" s="46"/>
      <c r="H781" s="47"/>
      <c r="I781" s="46"/>
      <c r="J781" s="45"/>
      <c r="K781" s="45"/>
    </row>
    <row r="782" spans="4:11">
      <c r="D782" s="45"/>
      <c r="E782" s="45"/>
      <c r="F782" s="46"/>
      <c r="G782" s="46"/>
      <c r="H782" s="47"/>
      <c r="I782" s="46"/>
      <c r="J782" s="45"/>
      <c r="K782" s="45"/>
    </row>
    <row r="783" spans="4:11">
      <c r="D783" s="45"/>
      <c r="E783" s="45"/>
      <c r="F783" s="46"/>
      <c r="G783" s="46"/>
      <c r="H783" s="47"/>
      <c r="I783" s="46"/>
      <c r="J783" s="45"/>
      <c r="K783" s="45"/>
    </row>
    <row r="784" spans="4:11">
      <c r="D784" s="45"/>
      <c r="E784" s="45"/>
      <c r="F784" s="46"/>
      <c r="G784" s="46"/>
      <c r="H784" s="47"/>
      <c r="I784" s="46"/>
      <c r="J784" s="45"/>
      <c r="K784" s="45"/>
    </row>
    <row r="785" spans="4:11">
      <c r="D785" s="45"/>
      <c r="E785" s="45"/>
      <c r="F785" s="46"/>
      <c r="G785" s="46"/>
      <c r="H785" s="47"/>
      <c r="I785" s="46"/>
      <c r="J785" s="45"/>
      <c r="K785" s="45"/>
    </row>
    <row r="786" spans="4:11">
      <c r="D786" s="45"/>
      <c r="E786" s="45"/>
      <c r="F786" s="46"/>
      <c r="G786" s="46"/>
      <c r="H786" s="47"/>
      <c r="I786" s="46"/>
      <c r="J786" s="45"/>
      <c r="K786" s="45"/>
    </row>
    <row r="787" spans="4:11">
      <c r="D787" s="45"/>
      <c r="E787" s="45"/>
      <c r="F787" s="46"/>
      <c r="G787" s="46"/>
      <c r="H787" s="47"/>
      <c r="I787" s="46"/>
      <c r="J787" s="45"/>
      <c r="K787" s="45"/>
    </row>
    <row r="788" spans="4:11">
      <c r="D788" s="45"/>
      <c r="E788" s="45"/>
      <c r="F788" s="46"/>
      <c r="G788" s="46"/>
      <c r="H788" s="47"/>
      <c r="I788" s="46"/>
      <c r="J788" s="45"/>
      <c r="K788" s="45"/>
    </row>
    <row r="789" spans="4:11">
      <c r="D789" s="45"/>
      <c r="E789" s="45"/>
      <c r="F789" s="46"/>
      <c r="G789" s="46"/>
      <c r="H789" s="47"/>
      <c r="I789" s="46"/>
      <c r="J789" s="45"/>
      <c r="K789" s="45"/>
    </row>
    <row r="790" spans="4:11">
      <c r="D790" s="45"/>
      <c r="E790" s="45"/>
      <c r="F790" s="46"/>
      <c r="G790" s="46"/>
      <c r="H790" s="47"/>
      <c r="I790" s="46"/>
      <c r="J790" s="45"/>
      <c r="K790" s="45"/>
    </row>
    <row r="791" spans="4:11">
      <c r="D791" s="45"/>
      <c r="E791" s="45"/>
      <c r="F791" s="46"/>
      <c r="G791" s="46"/>
      <c r="H791" s="47"/>
      <c r="I791" s="46"/>
      <c r="J791" s="45"/>
      <c r="K791" s="45"/>
    </row>
    <row r="792" spans="4:11">
      <c r="D792" s="45"/>
      <c r="E792" s="45"/>
      <c r="F792" s="46"/>
      <c r="G792" s="46"/>
      <c r="H792" s="47"/>
      <c r="I792" s="46"/>
      <c r="J792" s="45"/>
      <c r="K792" s="45"/>
    </row>
    <row r="793" spans="4:11">
      <c r="D793" s="45"/>
      <c r="E793" s="45"/>
      <c r="F793" s="46"/>
      <c r="G793" s="46"/>
      <c r="H793" s="47"/>
      <c r="I793" s="46"/>
      <c r="J793" s="45"/>
      <c r="K793" s="45"/>
    </row>
    <row r="794" spans="4:11">
      <c r="D794" s="45"/>
      <c r="E794" s="45"/>
      <c r="F794" s="46"/>
      <c r="G794" s="46"/>
      <c r="H794" s="47"/>
      <c r="I794" s="46"/>
      <c r="J794" s="45"/>
      <c r="K794" s="45"/>
    </row>
    <row r="795" spans="4:11">
      <c r="D795" s="45"/>
      <c r="E795" s="45"/>
      <c r="F795" s="46"/>
      <c r="G795" s="46"/>
      <c r="H795" s="47"/>
      <c r="I795" s="46"/>
      <c r="J795" s="45"/>
      <c r="K795" s="45"/>
    </row>
    <row r="796" spans="4:11">
      <c r="D796" s="45"/>
      <c r="E796" s="45"/>
      <c r="F796" s="46"/>
      <c r="G796" s="46"/>
      <c r="H796" s="47"/>
      <c r="I796" s="46"/>
      <c r="J796" s="45"/>
      <c r="K796" s="45"/>
    </row>
    <row r="797" spans="4:11">
      <c r="D797" s="45"/>
      <c r="E797" s="45"/>
      <c r="F797" s="46"/>
      <c r="G797" s="46"/>
      <c r="H797" s="47"/>
      <c r="I797" s="46"/>
      <c r="J797" s="45"/>
      <c r="K797" s="45"/>
    </row>
    <row r="798" spans="4:11">
      <c r="D798" s="45"/>
      <c r="E798" s="45"/>
      <c r="F798" s="46"/>
      <c r="G798" s="46"/>
      <c r="H798" s="47"/>
      <c r="I798" s="46"/>
      <c r="J798" s="45"/>
      <c r="K798" s="45"/>
    </row>
    <row r="799" spans="4:11">
      <c r="D799" s="45"/>
      <c r="E799" s="45"/>
      <c r="F799" s="46"/>
      <c r="G799" s="46"/>
      <c r="H799" s="47"/>
      <c r="I799" s="46"/>
      <c r="J799" s="45"/>
      <c r="K799" s="45"/>
    </row>
    <row r="800" spans="4:11">
      <c r="D800" s="45"/>
      <c r="E800" s="45"/>
      <c r="F800" s="46"/>
      <c r="G800" s="46"/>
      <c r="H800" s="47"/>
      <c r="I800" s="46"/>
      <c r="J800" s="45"/>
      <c r="K800" s="45"/>
    </row>
    <row r="801" spans="4:11">
      <c r="D801" s="45"/>
      <c r="E801" s="45"/>
      <c r="F801" s="46"/>
      <c r="G801" s="46"/>
      <c r="H801" s="47"/>
      <c r="I801" s="46"/>
      <c r="J801" s="45"/>
      <c r="K801" s="45"/>
    </row>
    <row r="802" spans="4:11">
      <c r="D802" s="45"/>
      <c r="E802" s="45"/>
      <c r="F802" s="46"/>
      <c r="G802" s="46"/>
      <c r="H802" s="47"/>
      <c r="I802" s="46"/>
      <c r="J802" s="45"/>
      <c r="K802" s="45"/>
    </row>
    <row r="803" spans="4:11">
      <c r="D803" s="45"/>
      <c r="E803" s="45"/>
      <c r="F803" s="46"/>
      <c r="G803" s="46"/>
      <c r="H803" s="47"/>
      <c r="I803" s="46"/>
      <c r="J803" s="45"/>
      <c r="K803" s="45"/>
    </row>
    <row r="804" spans="4:11">
      <c r="D804" s="45"/>
      <c r="E804" s="45"/>
      <c r="F804" s="46"/>
      <c r="G804" s="46"/>
      <c r="H804" s="47"/>
      <c r="I804" s="46"/>
      <c r="J804" s="45"/>
      <c r="K804" s="45"/>
    </row>
    <row r="805" spans="4:11">
      <c r="D805" s="45"/>
      <c r="E805" s="45"/>
      <c r="F805" s="46"/>
      <c r="G805" s="46"/>
      <c r="H805" s="47"/>
      <c r="I805" s="46"/>
      <c r="J805" s="45"/>
      <c r="K805" s="45"/>
    </row>
    <row r="806" spans="4:11">
      <c r="D806" s="45"/>
      <c r="E806" s="45"/>
      <c r="F806" s="46"/>
      <c r="G806" s="46"/>
      <c r="H806" s="47"/>
      <c r="I806" s="46"/>
      <c r="J806" s="45"/>
      <c r="K806" s="45"/>
    </row>
    <row r="807" spans="4:11">
      <c r="D807" s="45"/>
      <c r="E807" s="45"/>
      <c r="F807" s="46"/>
      <c r="G807" s="46"/>
      <c r="H807" s="47"/>
      <c r="I807" s="46"/>
      <c r="J807" s="45"/>
      <c r="K807" s="45"/>
    </row>
    <row r="808" spans="4:11">
      <c r="D808" s="45"/>
      <c r="E808" s="45"/>
      <c r="F808" s="46"/>
      <c r="G808" s="46"/>
      <c r="H808" s="47"/>
      <c r="I808" s="46"/>
      <c r="J808" s="45"/>
      <c r="K808" s="45"/>
    </row>
    <row r="809" spans="4:11">
      <c r="D809" s="45"/>
      <c r="E809" s="45"/>
      <c r="F809" s="46"/>
      <c r="G809" s="46"/>
      <c r="H809" s="47"/>
      <c r="I809" s="46"/>
      <c r="J809" s="45"/>
      <c r="K809" s="45"/>
    </row>
    <row r="810" spans="4:11">
      <c r="D810" s="45"/>
      <c r="E810" s="45"/>
      <c r="F810" s="46"/>
      <c r="G810" s="46"/>
      <c r="H810" s="47"/>
      <c r="I810" s="46"/>
      <c r="J810" s="45"/>
      <c r="K810" s="45"/>
    </row>
    <row r="811" spans="4:11">
      <c r="D811" s="45"/>
      <c r="E811" s="45"/>
      <c r="F811" s="46"/>
      <c r="G811" s="46"/>
      <c r="H811" s="47"/>
      <c r="I811" s="46"/>
      <c r="J811" s="45"/>
      <c r="K811" s="45"/>
    </row>
    <row r="812" spans="4:11">
      <c r="D812" s="45"/>
      <c r="E812" s="45"/>
      <c r="F812" s="46"/>
      <c r="G812" s="46"/>
      <c r="H812" s="47"/>
      <c r="I812" s="46"/>
      <c r="J812" s="45"/>
      <c r="K812" s="45"/>
    </row>
    <row r="813" spans="4:11">
      <c r="D813" s="45"/>
      <c r="E813" s="45"/>
      <c r="F813" s="46"/>
      <c r="G813" s="46"/>
      <c r="H813" s="47"/>
      <c r="I813" s="46"/>
      <c r="J813" s="45"/>
      <c r="K813" s="45"/>
    </row>
    <row r="814" spans="4:11">
      <c r="D814" s="45"/>
      <c r="E814" s="45"/>
      <c r="F814" s="46"/>
      <c r="G814" s="46"/>
      <c r="H814" s="47"/>
      <c r="I814" s="46"/>
      <c r="J814" s="45"/>
      <c r="K814" s="45"/>
    </row>
    <row r="815" spans="4:11">
      <c r="D815" s="45"/>
      <c r="E815" s="45"/>
      <c r="F815" s="46"/>
      <c r="G815" s="46"/>
      <c r="H815" s="47"/>
      <c r="I815" s="46"/>
      <c r="J815" s="45"/>
      <c r="K815" s="45"/>
    </row>
    <row r="816" spans="4:11">
      <c r="D816" s="45"/>
      <c r="E816" s="45"/>
      <c r="F816" s="46"/>
      <c r="G816" s="46"/>
      <c r="H816" s="47"/>
      <c r="I816" s="46"/>
      <c r="J816" s="45"/>
      <c r="K816" s="45"/>
    </row>
    <row r="817" spans="4:11">
      <c r="D817" s="45"/>
      <c r="E817" s="45"/>
      <c r="F817" s="46"/>
      <c r="G817" s="46"/>
      <c r="H817" s="47"/>
      <c r="I817" s="46"/>
      <c r="J817" s="45"/>
      <c r="K817" s="45"/>
    </row>
    <row r="818" spans="4:11">
      <c r="D818" s="45"/>
      <c r="E818" s="45"/>
      <c r="F818" s="46"/>
      <c r="G818" s="46"/>
      <c r="H818" s="47"/>
      <c r="I818" s="46"/>
      <c r="J818" s="45"/>
      <c r="K818" s="45"/>
    </row>
    <row r="819" spans="4:11">
      <c r="D819" s="45"/>
      <c r="E819" s="45"/>
      <c r="F819" s="46"/>
      <c r="G819" s="46"/>
      <c r="H819" s="47"/>
      <c r="I819" s="46"/>
      <c r="J819" s="45"/>
      <c r="K819" s="45"/>
    </row>
    <row r="820" spans="4:11">
      <c r="D820" s="45"/>
      <c r="E820" s="45"/>
      <c r="F820" s="46"/>
      <c r="G820" s="46"/>
      <c r="H820" s="47"/>
      <c r="I820" s="46"/>
      <c r="J820" s="45"/>
      <c r="K820" s="45"/>
    </row>
    <row r="821" spans="4:11">
      <c r="D821" s="45"/>
      <c r="E821" s="45"/>
      <c r="F821" s="46"/>
      <c r="G821" s="46"/>
      <c r="H821" s="47"/>
      <c r="I821" s="46"/>
      <c r="J821" s="45"/>
      <c r="K821" s="45"/>
    </row>
    <row r="822" spans="4:11">
      <c r="D822" s="45"/>
      <c r="E822" s="45"/>
      <c r="F822" s="46"/>
      <c r="G822" s="46"/>
      <c r="H822" s="47"/>
      <c r="I822" s="46"/>
      <c r="J822" s="45"/>
      <c r="K822" s="45"/>
    </row>
    <row r="823" spans="4:11">
      <c r="D823" s="45"/>
      <c r="E823" s="45"/>
      <c r="F823" s="46"/>
      <c r="G823" s="46"/>
      <c r="H823" s="47"/>
      <c r="I823" s="46"/>
      <c r="J823" s="45"/>
      <c r="K823" s="45"/>
    </row>
    <row r="824" spans="4:11">
      <c r="D824" s="45"/>
      <c r="E824" s="45"/>
      <c r="F824" s="46"/>
      <c r="G824" s="46"/>
      <c r="H824" s="47"/>
      <c r="I824" s="46"/>
      <c r="J824" s="45"/>
      <c r="K824" s="45"/>
    </row>
    <row r="825" spans="4:11">
      <c r="D825" s="45"/>
      <c r="E825" s="45"/>
      <c r="F825" s="46"/>
      <c r="G825" s="46"/>
      <c r="H825" s="47"/>
      <c r="I825" s="46"/>
      <c r="J825" s="45"/>
      <c r="K825" s="45"/>
    </row>
    <row r="826" spans="4:11">
      <c r="D826" s="45"/>
      <c r="E826" s="45"/>
      <c r="F826" s="46"/>
      <c r="G826" s="46"/>
      <c r="H826" s="47"/>
      <c r="I826" s="46"/>
      <c r="J826" s="45"/>
      <c r="K826" s="45"/>
    </row>
    <row r="827" spans="4:11">
      <c r="D827" s="45"/>
      <c r="E827" s="45"/>
      <c r="F827" s="46"/>
      <c r="G827" s="46"/>
      <c r="H827" s="47"/>
      <c r="I827" s="46"/>
      <c r="J827" s="45"/>
      <c r="K827" s="45"/>
    </row>
    <row r="828" spans="4:11">
      <c r="D828" s="45"/>
      <c r="E828" s="45"/>
      <c r="F828" s="46"/>
      <c r="G828" s="46"/>
      <c r="H828" s="47"/>
      <c r="I828" s="46"/>
      <c r="J828" s="45"/>
      <c r="K828" s="45"/>
    </row>
    <row r="829" spans="4:11">
      <c r="D829" s="45"/>
      <c r="E829" s="45"/>
      <c r="F829" s="46"/>
      <c r="G829" s="46"/>
      <c r="H829" s="47"/>
      <c r="I829" s="46"/>
      <c r="J829" s="45"/>
      <c r="K829" s="45"/>
    </row>
    <row r="830" spans="4:11">
      <c r="D830" s="45"/>
      <c r="E830" s="45"/>
      <c r="F830" s="46"/>
      <c r="G830" s="46"/>
      <c r="H830" s="47"/>
      <c r="I830" s="46"/>
      <c r="J830" s="45"/>
      <c r="K830" s="45"/>
    </row>
    <row r="831" spans="4:11">
      <c r="D831" s="45"/>
      <c r="E831" s="45"/>
      <c r="F831" s="46"/>
      <c r="G831" s="46"/>
      <c r="H831" s="47"/>
      <c r="I831" s="46"/>
      <c r="J831" s="45"/>
      <c r="K831" s="45"/>
    </row>
    <row r="832" spans="4:11">
      <c r="D832" s="45"/>
      <c r="E832" s="45"/>
      <c r="F832" s="46"/>
      <c r="G832" s="46"/>
      <c r="H832" s="47"/>
      <c r="I832" s="46"/>
      <c r="J832" s="45"/>
      <c r="K832" s="45"/>
    </row>
    <row r="833" spans="4:11">
      <c r="D833" s="45"/>
      <c r="E833" s="45"/>
      <c r="F833" s="46"/>
      <c r="G833" s="46"/>
      <c r="H833" s="47"/>
      <c r="I833" s="46"/>
      <c r="J833" s="45"/>
      <c r="K833" s="45"/>
    </row>
    <row r="834" spans="4:11">
      <c r="D834" s="45"/>
      <c r="E834" s="45"/>
      <c r="F834" s="46"/>
      <c r="G834" s="46"/>
      <c r="H834" s="47"/>
      <c r="I834" s="46"/>
      <c r="J834" s="45"/>
      <c r="K834" s="45"/>
    </row>
    <row r="835" spans="4:11">
      <c r="D835" s="45"/>
      <c r="E835" s="45"/>
      <c r="F835" s="46"/>
      <c r="G835" s="46"/>
      <c r="H835" s="47"/>
      <c r="I835" s="46"/>
      <c r="J835" s="45"/>
      <c r="K835" s="45"/>
    </row>
    <row r="836" spans="4:11">
      <c r="D836" s="45"/>
      <c r="E836" s="45"/>
      <c r="F836" s="46"/>
      <c r="G836" s="46"/>
      <c r="H836" s="47"/>
      <c r="I836" s="46"/>
      <c r="J836" s="45"/>
      <c r="K836" s="45"/>
    </row>
    <row r="837" spans="4:11">
      <c r="D837" s="45"/>
      <c r="E837" s="45"/>
      <c r="F837" s="46"/>
      <c r="G837" s="46"/>
      <c r="H837" s="47"/>
      <c r="I837" s="46"/>
      <c r="J837" s="45"/>
      <c r="K837" s="45"/>
    </row>
    <row r="838" spans="4:11">
      <c r="D838" s="45"/>
      <c r="E838" s="45"/>
      <c r="F838" s="46"/>
      <c r="G838" s="46"/>
      <c r="H838" s="47"/>
      <c r="I838" s="46"/>
      <c r="J838" s="45"/>
      <c r="K838" s="45"/>
    </row>
    <row r="839" spans="4:11">
      <c r="D839" s="45"/>
      <c r="E839" s="45"/>
      <c r="F839" s="46"/>
      <c r="G839" s="46"/>
      <c r="H839" s="47"/>
      <c r="I839" s="46"/>
      <c r="J839" s="45"/>
      <c r="K839" s="45"/>
    </row>
    <row r="840" spans="4:11">
      <c r="D840" s="45"/>
      <c r="E840" s="45"/>
      <c r="F840" s="46"/>
      <c r="G840" s="46"/>
      <c r="H840" s="47"/>
      <c r="I840" s="46"/>
      <c r="J840" s="45"/>
      <c r="K840" s="45"/>
    </row>
    <row r="841" spans="4:11">
      <c r="D841" s="45"/>
      <c r="E841" s="45"/>
      <c r="F841" s="46"/>
      <c r="G841" s="46"/>
      <c r="H841" s="47"/>
      <c r="I841" s="46"/>
      <c r="J841" s="45"/>
      <c r="K841" s="45"/>
    </row>
    <row r="842" spans="4:11">
      <c r="D842" s="45"/>
      <c r="E842" s="45"/>
      <c r="F842" s="46"/>
      <c r="G842" s="46"/>
      <c r="H842" s="47"/>
      <c r="I842" s="46"/>
      <c r="J842" s="45"/>
      <c r="K842" s="45"/>
    </row>
    <row r="843" spans="4:11">
      <c r="D843" s="45"/>
      <c r="E843" s="45"/>
      <c r="F843" s="46"/>
      <c r="G843" s="46"/>
      <c r="H843" s="47"/>
      <c r="I843" s="46"/>
      <c r="J843" s="45"/>
      <c r="K843" s="45"/>
    </row>
    <row r="844" spans="4:11">
      <c r="D844" s="45"/>
      <c r="E844" s="45"/>
      <c r="F844" s="46"/>
      <c r="G844" s="46"/>
      <c r="H844" s="47"/>
      <c r="I844" s="46"/>
      <c r="J844" s="45"/>
      <c r="K844" s="45"/>
    </row>
    <row r="845" spans="4:11">
      <c r="D845" s="45"/>
      <c r="E845" s="45"/>
      <c r="F845" s="46"/>
      <c r="G845" s="46"/>
      <c r="H845" s="47"/>
      <c r="I845" s="46"/>
      <c r="J845" s="45"/>
      <c r="K845" s="45"/>
    </row>
    <row r="846" spans="4:11">
      <c r="D846" s="45"/>
      <c r="E846" s="45"/>
      <c r="F846" s="46"/>
      <c r="G846" s="46"/>
      <c r="H846" s="47"/>
      <c r="I846" s="46"/>
      <c r="J846" s="45"/>
      <c r="K846" s="45"/>
    </row>
    <row r="847" spans="4:11">
      <c r="D847" s="45"/>
      <c r="E847" s="45"/>
      <c r="F847" s="46"/>
      <c r="G847" s="46"/>
      <c r="H847" s="47"/>
      <c r="I847" s="46"/>
      <c r="J847" s="45"/>
      <c r="K847" s="45"/>
    </row>
    <row r="848" spans="4:11">
      <c r="D848" s="45"/>
      <c r="E848" s="45"/>
      <c r="F848" s="46"/>
      <c r="G848" s="46"/>
      <c r="H848" s="47"/>
      <c r="I848" s="46"/>
      <c r="J848" s="45"/>
      <c r="K848" s="45"/>
    </row>
    <row r="849" spans="4:11">
      <c r="D849" s="45"/>
      <c r="E849" s="45"/>
      <c r="F849" s="46"/>
      <c r="G849" s="46"/>
      <c r="H849" s="47"/>
      <c r="I849" s="46"/>
      <c r="J849" s="45"/>
      <c r="K849" s="45"/>
    </row>
    <row r="850" spans="4:11">
      <c r="D850" s="45"/>
      <c r="E850" s="45"/>
      <c r="F850" s="46"/>
      <c r="G850" s="46"/>
      <c r="H850" s="47"/>
      <c r="I850" s="46"/>
      <c r="J850" s="45"/>
      <c r="K850" s="45"/>
    </row>
    <row r="851" spans="4:11">
      <c r="D851" s="45"/>
      <c r="E851" s="45"/>
      <c r="F851" s="46"/>
      <c r="G851" s="46"/>
      <c r="H851" s="47"/>
      <c r="I851" s="46"/>
      <c r="J851" s="45"/>
      <c r="K851" s="45"/>
    </row>
    <row r="852" spans="4:11">
      <c r="D852" s="45"/>
      <c r="E852" s="45"/>
      <c r="F852" s="46"/>
      <c r="G852" s="46"/>
      <c r="H852" s="47"/>
      <c r="I852" s="46"/>
      <c r="J852" s="45"/>
      <c r="K852" s="45"/>
    </row>
    <row r="853" spans="4:11">
      <c r="D853" s="45"/>
      <c r="E853" s="45"/>
      <c r="F853" s="46"/>
      <c r="G853" s="46"/>
      <c r="H853" s="47"/>
      <c r="I853" s="46"/>
      <c r="J853" s="45"/>
      <c r="K853" s="45"/>
    </row>
    <row r="854" spans="4:11">
      <c r="D854" s="45"/>
      <c r="E854" s="45"/>
      <c r="F854" s="46"/>
      <c r="G854" s="46"/>
      <c r="H854" s="47"/>
      <c r="I854" s="46"/>
      <c r="J854" s="45"/>
      <c r="K854" s="45"/>
    </row>
    <row r="855" spans="4:11">
      <c r="D855" s="45"/>
      <c r="E855" s="45"/>
      <c r="F855" s="46"/>
      <c r="G855" s="46"/>
      <c r="H855" s="47"/>
      <c r="I855" s="46"/>
      <c r="J855" s="45"/>
      <c r="K855" s="45"/>
    </row>
    <row r="856" spans="4:11">
      <c r="D856" s="45"/>
      <c r="E856" s="45"/>
      <c r="F856" s="46"/>
      <c r="G856" s="46"/>
      <c r="H856" s="47"/>
      <c r="I856" s="46"/>
      <c r="J856" s="45"/>
      <c r="K856" s="45"/>
    </row>
    <row r="857" spans="4:11">
      <c r="D857" s="45"/>
      <c r="E857" s="45"/>
      <c r="F857" s="46"/>
      <c r="G857" s="46"/>
      <c r="H857" s="47"/>
      <c r="I857" s="46"/>
      <c r="J857" s="45"/>
      <c r="K857" s="45"/>
    </row>
    <row r="858" spans="4:11">
      <c r="D858" s="45"/>
      <c r="E858" s="45"/>
      <c r="F858" s="46"/>
      <c r="G858" s="46"/>
      <c r="H858" s="47"/>
      <c r="I858" s="46"/>
      <c r="J858" s="45"/>
      <c r="K858" s="45"/>
    </row>
    <row r="859" spans="4:11">
      <c r="D859" s="45"/>
      <c r="E859" s="45"/>
      <c r="F859" s="46"/>
      <c r="G859" s="46"/>
      <c r="H859" s="47"/>
      <c r="I859" s="46"/>
      <c r="J859" s="45"/>
      <c r="K859" s="45"/>
    </row>
    <row r="860" spans="4:11">
      <c r="D860" s="45"/>
      <c r="E860" s="45"/>
      <c r="F860" s="46"/>
      <c r="G860" s="46"/>
      <c r="H860" s="47"/>
      <c r="I860" s="46"/>
      <c r="J860" s="45"/>
      <c r="K860" s="45"/>
    </row>
    <row r="861" spans="4:11">
      <c r="D861" s="45"/>
      <c r="E861" s="45"/>
      <c r="F861" s="46"/>
      <c r="G861" s="46"/>
      <c r="H861" s="47"/>
      <c r="I861" s="46"/>
      <c r="J861" s="45"/>
      <c r="K861" s="45"/>
    </row>
    <row r="862" spans="4:11">
      <c r="D862" s="45"/>
      <c r="E862" s="45"/>
      <c r="F862" s="46"/>
      <c r="G862" s="46"/>
      <c r="H862" s="47"/>
      <c r="I862" s="46"/>
      <c r="J862" s="45"/>
      <c r="K862" s="45"/>
    </row>
    <row r="863" spans="4:11">
      <c r="D863" s="45"/>
      <c r="E863" s="45"/>
      <c r="F863" s="46"/>
      <c r="G863" s="46"/>
      <c r="H863" s="47"/>
      <c r="I863" s="46"/>
      <c r="J863" s="45"/>
      <c r="K863" s="45"/>
    </row>
    <row r="864" spans="4:11">
      <c r="D864" s="45"/>
      <c r="E864" s="45"/>
      <c r="F864" s="46"/>
      <c r="G864" s="46"/>
      <c r="H864" s="47"/>
      <c r="I864" s="46"/>
      <c r="J864" s="45"/>
      <c r="K864" s="45"/>
    </row>
    <row r="865" spans="4:11">
      <c r="D865" s="45"/>
      <c r="E865" s="45"/>
      <c r="F865" s="46"/>
      <c r="G865" s="46"/>
      <c r="H865" s="47"/>
      <c r="I865" s="46"/>
      <c r="J865" s="45"/>
      <c r="K865" s="45"/>
    </row>
    <row r="866" spans="4:11">
      <c r="D866" s="45"/>
      <c r="E866" s="45"/>
      <c r="F866" s="46"/>
      <c r="G866" s="46"/>
      <c r="H866" s="47"/>
      <c r="I866" s="46"/>
      <c r="J866" s="45"/>
      <c r="K866" s="45"/>
    </row>
    <row r="867" spans="4:11">
      <c r="D867" s="45"/>
      <c r="E867" s="45"/>
      <c r="F867" s="46"/>
      <c r="G867" s="46"/>
      <c r="H867" s="47"/>
      <c r="I867" s="46"/>
      <c r="J867" s="45"/>
      <c r="K867" s="45"/>
    </row>
    <row r="868" spans="4:11">
      <c r="D868" s="45"/>
      <c r="E868" s="45"/>
      <c r="F868" s="46"/>
      <c r="G868" s="46"/>
      <c r="H868" s="47"/>
      <c r="I868" s="46"/>
      <c r="J868" s="45"/>
      <c r="K868" s="45"/>
    </row>
    <row r="869" spans="4:11">
      <c r="D869" s="45"/>
      <c r="E869" s="45"/>
      <c r="F869" s="46"/>
      <c r="G869" s="46"/>
      <c r="H869" s="47"/>
      <c r="I869" s="46"/>
      <c r="J869" s="45"/>
      <c r="K869" s="45"/>
    </row>
    <row r="870" spans="4:11">
      <c r="D870" s="45"/>
      <c r="E870" s="45"/>
      <c r="F870" s="46"/>
      <c r="G870" s="46"/>
      <c r="H870" s="47"/>
      <c r="I870" s="46"/>
      <c r="J870" s="45"/>
      <c r="K870" s="45"/>
    </row>
    <row r="871" spans="4:11">
      <c r="D871" s="45"/>
      <c r="E871" s="45"/>
      <c r="F871" s="46"/>
      <c r="G871" s="46"/>
      <c r="H871" s="47"/>
      <c r="I871" s="46"/>
      <c r="J871" s="45"/>
      <c r="K871" s="45"/>
    </row>
    <row r="872" spans="4:11">
      <c r="D872" s="45"/>
      <c r="E872" s="45"/>
      <c r="F872" s="46"/>
      <c r="G872" s="46"/>
      <c r="H872" s="47"/>
      <c r="I872" s="46"/>
      <c r="J872" s="45"/>
      <c r="K872" s="45"/>
    </row>
    <row r="873" spans="4:11">
      <c r="D873" s="45"/>
      <c r="E873" s="45"/>
      <c r="F873" s="46"/>
      <c r="G873" s="46"/>
      <c r="H873" s="47"/>
      <c r="I873" s="46"/>
      <c r="J873" s="45"/>
      <c r="K873" s="45"/>
    </row>
    <row r="874" spans="4:11">
      <c r="D874" s="45"/>
      <c r="E874" s="45"/>
      <c r="F874" s="46"/>
      <c r="G874" s="46"/>
      <c r="H874" s="47"/>
      <c r="I874" s="46"/>
      <c r="J874" s="45"/>
      <c r="K874" s="45"/>
    </row>
    <row r="875" spans="4:11">
      <c r="D875" s="45"/>
      <c r="E875" s="45"/>
      <c r="F875" s="46"/>
      <c r="G875" s="46"/>
      <c r="H875" s="47"/>
      <c r="I875" s="46"/>
      <c r="J875" s="45"/>
      <c r="K875" s="45"/>
    </row>
    <row r="876" spans="4:11">
      <c r="D876" s="45"/>
      <c r="E876" s="45"/>
      <c r="F876" s="46"/>
      <c r="G876" s="46"/>
      <c r="H876" s="47"/>
      <c r="I876" s="46"/>
      <c r="J876" s="45"/>
      <c r="K876" s="45"/>
    </row>
    <row r="877" spans="4:11">
      <c r="D877" s="45"/>
      <c r="E877" s="45"/>
      <c r="F877" s="46"/>
      <c r="G877" s="46"/>
      <c r="H877" s="47"/>
      <c r="I877" s="46"/>
      <c r="J877" s="45"/>
      <c r="K877" s="45"/>
    </row>
    <row r="878" spans="4:11">
      <c r="D878" s="45"/>
      <c r="E878" s="45"/>
      <c r="F878" s="46"/>
      <c r="G878" s="46"/>
      <c r="H878" s="47"/>
      <c r="I878" s="46"/>
      <c r="J878" s="45"/>
      <c r="K878" s="45"/>
    </row>
    <row r="879" spans="4:11">
      <c r="D879" s="45"/>
      <c r="E879" s="45"/>
      <c r="F879" s="46"/>
      <c r="G879" s="46"/>
      <c r="H879" s="47"/>
      <c r="I879" s="46"/>
      <c r="J879" s="45"/>
      <c r="K879" s="45"/>
    </row>
    <row r="880" spans="4:11">
      <c r="D880" s="45"/>
      <c r="E880" s="45"/>
      <c r="F880" s="46"/>
      <c r="G880" s="46"/>
      <c r="H880" s="47"/>
      <c r="I880" s="46"/>
      <c r="J880" s="45"/>
      <c r="K880" s="45"/>
    </row>
    <row r="881" spans="4:11">
      <c r="D881" s="45"/>
      <c r="E881" s="45"/>
      <c r="F881" s="46"/>
      <c r="G881" s="46"/>
      <c r="H881" s="47"/>
      <c r="I881" s="46"/>
      <c r="J881" s="45"/>
      <c r="K881" s="45"/>
    </row>
    <row r="882" spans="4:11">
      <c r="D882" s="45"/>
      <c r="E882" s="45"/>
      <c r="F882" s="46"/>
      <c r="G882" s="46"/>
      <c r="H882" s="47"/>
      <c r="I882" s="46"/>
      <c r="J882" s="45"/>
      <c r="K882" s="45"/>
    </row>
    <row r="883" spans="4:11">
      <c r="D883" s="45"/>
      <c r="E883" s="45"/>
      <c r="F883" s="46"/>
      <c r="G883" s="46"/>
      <c r="H883" s="47"/>
      <c r="I883" s="46"/>
      <c r="J883" s="45"/>
      <c r="K883" s="45"/>
    </row>
    <row r="884" spans="4:11">
      <c r="D884" s="45"/>
      <c r="E884" s="45"/>
      <c r="F884" s="46"/>
      <c r="G884" s="46"/>
      <c r="H884" s="47"/>
      <c r="I884" s="46"/>
      <c r="J884" s="45"/>
      <c r="K884" s="45"/>
    </row>
    <row r="885" spans="4:11">
      <c r="D885" s="45"/>
      <c r="E885" s="45"/>
      <c r="F885" s="46"/>
      <c r="G885" s="46"/>
      <c r="H885" s="47"/>
      <c r="I885" s="46"/>
      <c r="J885" s="45"/>
      <c r="K885" s="45"/>
    </row>
    <row r="886" spans="4:11">
      <c r="D886" s="45"/>
      <c r="E886" s="45"/>
      <c r="F886" s="46"/>
      <c r="G886" s="46"/>
      <c r="H886" s="47"/>
      <c r="I886" s="46"/>
      <c r="J886" s="45"/>
      <c r="K886" s="45"/>
    </row>
    <row r="887" spans="4:11">
      <c r="D887" s="45"/>
      <c r="E887" s="45"/>
      <c r="F887" s="46"/>
      <c r="G887" s="46"/>
      <c r="H887" s="47"/>
      <c r="I887" s="46"/>
      <c r="J887" s="45"/>
      <c r="K887" s="45"/>
    </row>
    <row r="888" spans="4:11">
      <c r="D888" s="45"/>
      <c r="E888" s="45"/>
      <c r="F888" s="46"/>
      <c r="G888" s="46"/>
      <c r="H888" s="47"/>
      <c r="I888" s="46"/>
      <c r="J888" s="45"/>
      <c r="K888" s="45"/>
    </row>
    <row r="889" spans="4:11">
      <c r="D889" s="45"/>
      <c r="E889" s="45"/>
      <c r="F889" s="46"/>
      <c r="G889" s="46"/>
      <c r="H889" s="47"/>
      <c r="I889" s="46"/>
      <c r="J889" s="45"/>
      <c r="K889" s="45"/>
    </row>
    <row r="890" spans="4:11">
      <c r="D890" s="45"/>
      <c r="E890" s="45"/>
      <c r="F890" s="46"/>
      <c r="G890" s="46"/>
      <c r="H890" s="47"/>
      <c r="I890" s="46"/>
      <c r="J890" s="45"/>
      <c r="K890" s="45"/>
    </row>
    <row r="891" spans="4:11">
      <c r="D891" s="45"/>
      <c r="E891" s="45"/>
      <c r="F891" s="46"/>
      <c r="G891" s="46"/>
      <c r="H891" s="47"/>
      <c r="I891" s="46"/>
      <c r="J891" s="45"/>
      <c r="K891" s="45"/>
    </row>
    <row r="892" spans="4:11">
      <c r="D892" s="45"/>
      <c r="E892" s="45"/>
      <c r="F892" s="46"/>
      <c r="G892" s="46"/>
      <c r="H892" s="47"/>
      <c r="I892" s="46"/>
      <c r="J892" s="45"/>
      <c r="K892" s="45"/>
    </row>
    <row r="893" spans="4:11">
      <c r="D893" s="45"/>
      <c r="E893" s="45"/>
      <c r="F893" s="46"/>
      <c r="G893" s="46"/>
      <c r="H893" s="47"/>
      <c r="I893" s="46"/>
      <c r="J893" s="45"/>
      <c r="K893" s="45"/>
    </row>
    <row r="894" spans="4:11">
      <c r="D894" s="45"/>
      <c r="E894" s="45"/>
      <c r="F894" s="46"/>
      <c r="G894" s="46"/>
      <c r="H894" s="47"/>
      <c r="I894" s="46"/>
      <c r="J894" s="45"/>
      <c r="K894" s="45"/>
    </row>
    <row r="895" spans="4:11">
      <c r="D895" s="45"/>
      <c r="E895" s="45"/>
      <c r="F895" s="46"/>
      <c r="G895" s="46"/>
      <c r="H895" s="47"/>
      <c r="I895" s="46"/>
      <c r="J895" s="45"/>
      <c r="K895" s="45"/>
    </row>
    <row r="896" spans="4:11">
      <c r="D896" s="45"/>
      <c r="E896" s="45"/>
      <c r="F896" s="46"/>
      <c r="G896" s="46"/>
      <c r="H896" s="47"/>
      <c r="I896" s="46"/>
      <c r="J896" s="45"/>
      <c r="K896" s="45"/>
    </row>
    <row r="897" spans="4:11">
      <c r="D897" s="45"/>
      <c r="E897" s="45"/>
      <c r="F897" s="46"/>
      <c r="G897" s="46"/>
      <c r="H897" s="47"/>
      <c r="I897" s="46"/>
      <c r="J897" s="45"/>
      <c r="K897" s="45"/>
    </row>
    <row r="898" spans="4:11">
      <c r="D898" s="45"/>
      <c r="E898" s="45"/>
      <c r="F898" s="46"/>
      <c r="G898" s="46"/>
      <c r="H898" s="47"/>
      <c r="I898" s="46"/>
      <c r="J898" s="45"/>
      <c r="K898" s="45"/>
    </row>
    <row r="899" spans="4:11">
      <c r="D899" s="45"/>
      <c r="E899" s="45"/>
      <c r="F899" s="46"/>
      <c r="G899" s="46"/>
      <c r="H899" s="47"/>
      <c r="I899" s="46"/>
      <c r="J899" s="45"/>
      <c r="K899" s="45"/>
    </row>
    <row r="900" spans="4:11">
      <c r="D900" s="45"/>
      <c r="E900" s="45"/>
      <c r="F900" s="46"/>
      <c r="G900" s="46"/>
      <c r="H900" s="47"/>
      <c r="I900" s="46"/>
      <c r="J900" s="45"/>
      <c r="K900" s="45"/>
    </row>
    <row r="901" spans="4:11">
      <c r="D901" s="45"/>
      <c r="E901" s="45"/>
      <c r="F901" s="46"/>
      <c r="G901" s="46"/>
      <c r="H901" s="47"/>
      <c r="I901" s="46"/>
      <c r="J901" s="45"/>
      <c r="K901" s="45"/>
    </row>
    <row r="902" spans="4:11">
      <c r="D902" s="45"/>
      <c r="E902" s="45"/>
      <c r="F902" s="46"/>
      <c r="G902" s="46"/>
      <c r="H902" s="47"/>
      <c r="I902" s="46"/>
      <c r="J902" s="45"/>
      <c r="K902" s="45"/>
    </row>
    <row r="903" spans="4:11">
      <c r="D903" s="45"/>
      <c r="E903" s="45"/>
      <c r="F903" s="46"/>
      <c r="G903" s="46"/>
      <c r="H903" s="47"/>
      <c r="I903" s="46"/>
      <c r="J903" s="45"/>
      <c r="K903" s="45"/>
    </row>
    <row r="904" spans="4:11">
      <c r="D904" s="45"/>
      <c r="E904" s="45"/>
      <c r="F904" s="46"/>
      <c r="G904" s="46"/>
      <c r="H904" s="47"/>
      <c r="I904" s="46"/>
      <c r="J904" s="45"/>
      <c r="K904" s="45"/>
    </row>
    <row r="905" spans="4:11">
      <c r="D905" s="45"/>
      <c r="E905" s="45"/>
      <c r="F905" s="46"/>
      <c r="G905" s="46"/>
      <c r="H905" s="47"/>
      <c r="I905" s="46"/>
      <c r="J905" s="45"/>
      <c r="K905" s="45"/>
    </row>
    <row r="906" spans="4:11">
      <c r="D906" s="45"/>
      <c r="E906" s="45"/>
      <c r="F906" s="46"/>
      <c r="G906" s="46"/>
      <c r="H906" s="47"/>
      <c r="I906" s="46"/>
      <c r="J906" s="45"/>
      <c r="K906" s="45"/>
    </row>
    <row r="907" spans="4:11">
      <c r="D907" s="45"/>
      <c r="E907" s="45"/>
      <c r="F907" s="46"/>
      <c r="G907" s="46"/>
      <c r="H907" s="47"/>
      <c r="I907" s="46"/>
      <c r="J907" s="45"/>
      <c r="K907" s="45"/>
    </row>
    <row r="908" spans="4:11">
      <c r="D908" s="45"/>
      <c r="E908" s="45"/>
      <c r="F908" s="46"/>
      <c r="G908" s="46"/>
      <c r="H908" s="47"/>
      <c r="I908" s="46"/>
      <c r="J908" s="45"/>
      <c r="K908" s="45"/>
    </row>
    <row r="909" spans="4:11">
      <c r="D909" s="45"/>
      <c r="E909" s="45"/>
      <c r="F909" s="46"/>
      <c r="G909" s="46"/>
      <c r="H909" s="47"/>
      <c r="I909" s="46"/>
      <c r="J909" s="45"/>
      <c r="K909" s="45"/>
    </row>
    <row r="910" spans="4:11">
      <c r="D910" s="45"/>
      <c r="E910" s="45"/>
      <c r="F910" s="46"/>
      <c r="G910" s="46"/>
      <c r="H910" s="47"/>
      <c r="I910" s="46"/>
      <c r="J910" s="45"/>
      <c r="K910" s="45"/>
    </row>
    <row r="911" spans="4:11">
      <c r="D911" s="45"/>
      <c r="E911" s="45"/>
      <c r="F911" s="46"/>
      <c r="G911" s="46"/>
      <c r="H911" s="47"/>
      <c r="I911" s="46"/>
      <c r="J911" s="45"/>
      <c r="K911" s="45"/>
    </row>
    <row r="912" spans="4:11">
      <c r="D912" s="45"/>
      <c r="E912" s="45"/>
      <c r="F912" s="46"/>
      <c r="G912" s="46"/>
      <c r="H912" s="47"/>
      <c r="I912" s="46"/>
      <c r="J912" s="45"/>
      <c r="K912" s="45"/>
    </row>
    <row r="913" spans="4:11">
      <c r="D913" s="45"/>
      <c r="E913" s="45"/>
      <c r="F913" s="46"/>
      <c r="G913" s="46"/>
      <c r="H913" s="47"/>
      <c r="I913" s="46"/>
      <c r="J913" s="45"/>
      <c r="K913" s="45"/>
    </row>
    <row r="914" spans="4:11">
      <c r="D914" s="45"/>
      <c r="E914" s="45"/>
      <c r="F914" s="46"/>
      <c r="G914" s="46"/>
      <c r="H914" s="47"/>
      <c r="I914" s="46"/>
      <c r="J914" s="45"/>
      <c r="K914" s="45"/>
    </row>
    <row r="915" spans="4:11">
      <c r="D915" s="45"/>
      <c r="E915" s="45"/>
      <c r="F915" s="46"/>
      <c r="G915" s="46"/>
      <c r="H915" s="47"/>
      <c r="I915" s="46"/>
      <c r="J915" s="45"/>
      <c r="K915" s="45"/>
    </row>
    <row r="916" spans="4:11">
      <c r="D916" s="45"/>
      <c r="E916" s="45"/>
      <c r="F916" s="46"/>
      <c r="G916" s="46"/>
      <c r="H916" s="47"/>
      <c r="I916" s="46"/>
      <c r="J916" s="45"/>
      <c r="K916" s="45"/>
    </row>
    <row r="917" spans="4:11">
      <c r="D917" s="45"/>
      <c r="E917" s="45"/>
      <c r="F917" s="46"/>
      <c r="G917" s="46"/>
      <c r="H917" s="47"/>
      <c r="I917" s="46"/>
      <c r="J917" s="45"/>
      <c r="K917" s="45"/>
    </row>
    <row r="918" spans="4:11">
      <c r="D918" s="45"/>
      <c r="E918" s="45"/>
      <c r="F918" s="46"/>
      <c r="G918" s="46"/>
      <c r="H918" s="47"/>
      <c r="I918" s="46"/>
      <c r="J918" s="45"/>
      <c r="K918" s="45"/>
    </row>
    <row r="919" spans="4:11">
      <c r="D919" s="45"/>
      <c r="E919" s="45"/>
      <c r="F919" s="46"/>
      <c r="G919" s="46"/>
      <c r="H919" s="47"/>
      <c r="I919" s="46"/>
      <c r="J919" s="45"/>
      <c r="K919" s="45"/>
    </row>
    <row r="920" spans="4:11">
      <c r="D920" s="45"/>
      <c r="E920" s="45"/>
      <c r="F920" s="46"/>
      <c r="G920" s="46"/>
      <c r="H920" s="47"/>
      <c r="I920" s="46"/>
      <c r="J920" s="45"/>
      <c r="K920" s="45"/>
    </row>
    <row r="921" spans="4:11">
      <c r="D921" s="45"/>
      <c r="E921" s="45"/>
      <c r="F921" s="46"/>
      <c r="G921" s="46"/>
      <c r="H921" s="47"/>
      <c r="I921" s="46"/>
      <c r="J921" s="45"/>
      <c r="K921" s="45"/>
    </row>
    <row r="922" spans="4:11">
      <c r="D922" s="45"/>
      <c r="E922" s="45"/>
      <c r="F922" s="46"/>
      <c r="G922" s="46"/>
      <c r="H922" s="47"/>
      <c r="I922" s="46"/>
      <c r="J922" s="45"/>
      <c r="K922" s="45"/>
    </row>
    <row r="923" spans="4:11">
      <c r="D923" s="45"/>
      <c r="E923" s="45"/>
      <c r="F923" s="46"/>
      <c r="G923" s="46"/>
      <c r="H923" s="47"/>
      <c r="I923" s="46"/>
      <c r="J923" s="45"/>
      <c r="K923" s="45"/>
    </row>
    <row r="924" spans="4:11">
      <c r="D924" s="45"/>
      <c r="E924" s="45"/>
      <c r="F924" s="46"/>
      <c r="G924" s="46"/>
      <c r="H924" s="47"/>
      <c r="I924" s="46"/>
      <c r="J924" s="45"/>
      <c r="K924" s="45"/>
    </row>
    <row r="925" spans="4:11">
      <c r="D925" s="45"/>
      <c r="E925" s="45"/>
      <c r="F925" s="46"/>
      <c r="G925" s="46"/>
      <c r="H925" s="47"/>
      <c r="I925" s="46"/>
      <c r="J925" s="45"/>
      <c r="K925" s="45"/>
    </row>
    <row r="926" spans="4:11">
      <c r="D926" s="45"/>
      <c r="E926" s="45"/>
      <c r="F926" s="46"/>
      <c r="G926" s="46"/>
      <c r="H926" s="47"/>
      <c r="I926" s="46"/>
      <c r="J926" s="45"/>
      <c r="K926" s="45"/>
    </row>
    <row r="927" spans="4:11">
      <c r="D927" s="45"/>
      <c r="E927" s="45"/>
      <c r="F927" s="46"/>
      <c r="G927" s="46"/>
      <c r="H927" s="47"/>
      <c r="I927" s="46"/>
      <c r="J927" s="45"/>
      <c r="K927" s="45"/>
    </row>
    <row r="928" spans="4:11">
      <c r="D928" s="45"/>
      <c r="E928" s="45"/>
      <c r="F928" s="46"/>
      <c r="G928" s="46"/>
      <c r="H928" s="47"/>
      <c r="I928" s="46"/>
      <c r="J928" s="45"/>
      <c r="K928" s="45"/>
    </row>
    <row r="929" spans="4:11">
      <c r="D929" s="45"/>
      <c r="E929" s="45"/>
      <c r="F929" s="46"/>
      <c r="G929" s="46"/>
      <c r="H929" s="47"/>
      <c r="I929" s="46"/>
      <c r="J929" s="45"/>
      <c r="K929" s="45"/>
    </row>
    <row r="930" spans="4:11">
      <c r="D930" s="45"/>
      <c r="E930" s="45"/>
      <c r="F930" s="46"/>
      <c r="G930" s="46"/>
      <c r="H930" s="47"/>
      <c r="I930" s="46"/>
      <c r="J930" s="45"/>
      <c r="K930" s="45"/>
    </row>
    <row r="931" spans="4:11">
      <c r="D931" s="45"/>
      <c r="E931" s="45"/>
      <c r="F931" s="46"/>
      <c r="G931" s="46"/>
      <c r="H931" s="47"/>
      <c r="I931" s="46"/>
      <c r="J931" s="45"/>
      <c r="K931" s="45"/>
    </row>
    <row r="932" spans="4:11">
      <c r="D932" s="45"/>
      <c r="E932" s="45"/>
      <c r="F932" s="46"/>
      <c r="G932" s="46"/>
      <c r="H932" s="47"/>
      <c r="I932" s="46"/>
      <c r="J932" s="45"/>
      <c r="K932" s="45"/>
    </row>
    <row r="933" spans="4:11">
      <c r="D933" s="45"/>
      <c r="E933" s="45"/>
      <c r="F933" s="46"/>
      <c r="G933" s="46"/>
      <c r="H933" s="47"/>
      <c r="I933" s="46"/>
      <c r="J933" s="45"/>
      <c r="K933" s="45"/>
    </row>
    <row r="934" spans="4:11">
      <c r="D934" s="45"/>
      <c r="E934" s="45"/>
      <c r="F934" s="46"/>
      <c r="G934" s="46"/>
      <c r="H934" s="47"/>
      <c r="I934" s="46"/>
      <c r="J934" s="45"/>
      <c r="K934" s="45"/>
    </row>
    <row r="935" spans="4:11">
      <c r="D935" s="45"/>
      <c r="E935" s="45"/>
      <c r="F935" s="46"/>
      <c r="G935" s="46"/>
      <c r="H935" s="47"/>
      <c r="I935" s="46"/>
      <c r="J935" s="45"/>
      <c r="K935" s="45"/>
    </row>
    <row r="936" spans="4:11">
      <c r="D936" s="45"/>
      <c r="E936" s="45"/>
      <c r="F936" s="46"/>
      <c r="G936" s="46"/>
      <c r="H936" s="47"/>
      <c r="I936" s="46"/>
      <c r="J936" s="45"/>
      <c r="K936" s="45"/>
    </row>
    <row r="937" spans="4:11">
      <c r="D937" s="45"/>
      <c r="E937" s="45"/>
      <c r="F937" s="46"/>
      <c r="G937" s="46"/>
      <c r="H937" s="47"/>
      <c r="I937" s="46"/>
      <c r="J937" s="45"/>
      <c r="K937" s="45"/>
    </row>
    <row r="938" spans="4:11">
      <c r="D938" s="45"/>
      <c r="E938" s="45"/>
      <c r="F938" s="46"/>
      <c r="G938" s="46"/>
      <c r="H938" s="47"/>
      <c r="I938" s="46"/>
      <c r="J938" s="45"/>
      <c r="K938" s="45"/>
    </row>
    <row r="939" spans="4:11">
      <c r="D939" s="45"/>
      <c r="E939" s="45"/>
      <c r="F939" s="46"/>
      <c r="G939" s="46"/>
      <c r="H939" s="47"/>
      <c r="I939" s="46"/>
      <c r="J939" s="45"/>
      <c r="K939" s="45"/>
    </row>
    <row r="940" spans="4:11">
      <c r="D940" s="45"/>
      <c r="E940" s="45"/>
      <c r="F940" s="46"/>
      <c r="G940" s="46"/>
      <c r="H940" s="47"/>
      <c r="I940" s="46"/>
      <c r="J940" s="45"/>
      <c r="K940" s="45"/>
    </row>
    <row r="941" spans="4:11">
      <c r="D941" s="45"/>
      <c r="E941" s="45"/>
      <c r="F941" s="46"/>
      <c r="G941" s="46"/>
      <c r="H941" s="47"/>
      <c r="I941" s="46"/>
      <c r="J941" s="45"/>
      <c r="K941" s="45"/>
    </row>
    <row r="942" spans="4:11">
      <c r="D942" s="45"/>
      <c r="E942" s="45"/>
      <c r="F942" s="46"/>
      <c r="G942" s="46"/>
      <c r="H942" s="47"/>
      <c r="I942" s="46"/>
      <c r="J942" s="45"/>
      <c r="K942" s="45"/>
    </row>
    <row r="943" spans="4:11">
      <c r="D943" s="45"/>
      <c r="E943" s="45"/>
      <c r="F943" s="46"/>
      <c r="G943" s="46"/>
      <c r="H943" s="47"/>
      <c r="I943" s="46"/>
      <c r="J943" s="45"/>
      <c r="K943" s="45"/>
    </row>
    <row r="944" spans="4:11">
      <c r="D944" s="45"/>
      <c r="E944" s="45"/>
      <c r="F944" s="46"/>
      <c r="G944" s="46"/>
      <c r="H944" s="47"/>
      <c r="I944" s="46"/>
      <c r="J944" s="45"/>
      <c r="K944" s="45"/>
    </row>
    <row r="945" spans="4:11">
      <c r="D945" s="45"/>
      <c r="E945" s="45"/>
      <c r="F945" s="46"/>
      <c r="G945" s="46"/>
      <c r="H945" s="47"/>
      <c r="I945" s="46"/>
      <c r="J945" s="45"/>
      <c r="K945" s="45"/>
    </row>
    <row r="946" spans="4:11">
      <c r="D946" s="29"/>
      <c r="E946" s="29"/>
      <c r="F946" s="20"/>
      <c r="I946" s="20"/>
      <c r="J946" s="29"/>
      <c r="K946" s="29"/>
    </row>
    <row r="947" spans="4:11">
      <c r="D947" s="29"/>
      <c r="E947" s="29"/>
      <c r="F947" s="20"/>
      <c r="I947" s="20"/>
      <c r="J947" s="29"/>
      <c r="K947" s="29"/>
    </row>
    <row r="948" spans="4:11">
      <c r="D948" s="29"/>
      <c r="E948" s="29"/>
      <c r="F948" s="20"/>
      <c r="I948" s="20"/>
      <c r="J948" s="29"/>
      <c r="K948" s="29"/>
    </row>
    <row r="949" spans="4:11">
      <c r="D949" s="29"/>
      <c r="E949" s="29"/>
      <c r="F949" s="20"/>
      <c r="I949" s="20"/>
      <c r="J949" s="29"/>
      <c r="K949" s="29"/>
    </row>
    <row r="950" spans="4:11">
      <c r="D950" s="29"/>
      <c r="E950" s="29"/>
      <c r="F950" s="20"/>
      <c r="I950" s="20"/>
      <c r="J950" s="29"/>
      <c r="K950" s="29"/>
    </row>
    <row r="951" spans="4:11">
      <c r="D951" s="29"/>
      <c r="E951" s="29"/>
      <c r="F951" s="20"/>
      <c r="I951" s="20"/>
      <c r="J951" s="29"/>
      <c r="K951" s="29"/>
    </row>
    <row r="952" spans="4:11">
      <c r="D952" s="29"/>
      <c r="E952" s="29"/>
      <c r="F952" s="20"/>
      <c r="I952" s="20"/>
      <c r="J952" s="29"/>
      <c r="K952" s="29"/>
    </row>
    <row r="953" spans="4:11">
      <c r="D953" s="29"/>
      <c r="E953" s="29"/>
      <c r="F953" s="20"/>
      <c r="I953" s="20"/>
      <c r="J953" s="29"/>
      <c r="K953" s="29"/>
    </row>
    <row r="954" spans="4:11">
      <c r="D954" s="29"/>
      <c r="E954" s="29"/>
      <c r="F954" s="20"/>
      <c r="I954" s="20"/>
      <c r="J954" s="29"/>
      <c r="K954" s="29"/>
    </row>
    <row r="955" spans="4:11">
      <c r="D955" s="29"/>
      <c r="E955" s="29"/>
      <c r="F955" s="20"/>
      <c r="I955" s="20"/>
      <c r="J955" s="29"/>
      <c r="K955" s="29"/>
    </row>
    <row r="956" spans="4:11">
      <c r="D956" s="29"/>
      <c r="E956" s="29"/>
      <c r="F956" s="20"/>
      <c r="I956" s="20"/>
      <c r="J956" s="29"/>
      <c r="K956" s="29"/>
    </row>
    <row r="957" spans="4:11">
      <c r="D957" s="29"/>
      <c r="E957" s="29"/>
      <c r="F957" s="20"/>
      <c r="I957" s="20"/>
      <c r="J957" s="29"/>
      <c r="K957" s="29"/>
    </row>
    <row r="958" spans="4:11">
      <c r="D958" s="29"/>
      <c r="E958" s="29"/>
      <c r="F958" s="20"/>
      <c r="I958" s="20"/>
      <c r="J958" s="29"/>
      <c r="K958" s="29"/>
    </row>
    <row r="959" spans="4:11">
      <c r="D959" s="29"/>
      <c r="E959" s="29"/>
      <c r="F959" s="20"/>
      <c r="I959" s="20"/>
      <c r="J959" s="29"/>
      <c r="K959" s="29"/>
    </row>
    <row r="960" spans="4:11">
      <c r="D960" s="29"/>
      <c r="E960" s="29"/>
      <c r="F960" s="20"/>
      <c r="I960" s="20"/>
      <c r="J960" s="29"/>
      <c r="K960" s="29"/>
    </row>
    <row r="961" spans="4:11">
      <c r="D961" s="29"/>
      <c r="E961" s="29"/>
      <c r="F961" s="20"/>
      <c r="I961" s="20"/>
      <c r="J961" s="29"/>
      <c r="K961" s="29"/>
    </row>
    <row r="962" spans="4:11">
      <c r="D962" s="29"/>
      <c r="E962" s="29"/>
      <c r="F962" s="20"/>
      <c r="I962" s="20"/>
      <c r="J962" s="29"/>
      <c r="K962" s="29"/>
    </row>
    <row r="963" spans="4:11">
      <c r="D963" s="29"/>
      <c r="E963" s="29"/>
      <c r="F963" s="20"/>
      <c r="I963" s="20"/>
      <c r="J963" s="29"/>
      <c r="K963" s="29"/>
    </row>
    <row r="964" spans="4:11">
      <c r="D964" s="29"/>
      <c r="E964" s="29"/>
      <c r="F964" s="20"/>
      <c r="I964" s="20"/>
      <c r="J964" s="29"/>
      <c r="K964" s="29"/>
    </row>
    <row r="965" spans="4:11">
      <c r="D965" s="29"/>
      <c r="E965" s="29"/>
      <c r="F965" s="20"/>
      <c r="I965" s="20"/>
      <c r="J965" s="29"/>
      <c r="K965" s="29"/>
    </row>
    <row r="966" spans="4:11">
      <c r="D966" s="29"/>
      <c r="E966" s="29"/>
      <c r="F966" s="20"/>
      <c r="I966" s="20"/>
      <c r="J966" s="29"/>
      <c r="K966" s="29"/>
    </row>
    <row r="967" spans="4:11">
      <c r="D967" s="29"/>
      <c r="E967" s="29"/>
      <c r="F967" s="20"/>
      <c r="I967" s="20"/>
      <c r="J967" s="29"/>
      <c r="K967" s="29"/>
    </row>
    <row r="968" spans="4:11">
      <c r="D968" s="29"/>
      <c r="E968" s="29"/>
      <c r="F968" s="20"/>
      <c r="I968" s="20"/>
      <c r="J968" s="29"/>
      <c r="K968" s="29"/>
    </row>
    <row r="969" spans="4:11">
      <c r="D969" s="29"/>
      <c r="E969" s="29"/>
      <c r="F969" s="20"/>
      <c r="I969" s="20"/>
      <c r="J969" s="29"/>
      <c r="K969" s="29"/>
    </row>
    <row r="970" spans="4:11">
      <c r="D970" s="29"/>
      <c r="E970" s="29"/>
      <c r="F970" s="20"/>
      <c r="I970" s="20"/>
      <c r="J970" s="29"/>
      <c r="K970" s="29"/>
    </row>
    <row r="971" spans="4:11">
      <c r="D971" s="29"/>
      <c r="E971" s="29"/>
      <c r="F971" s="20"/>
      <c r="I971" s="20"/>
      <c r="J971" s="29"/>
      <c r="K971" s="29"/>
    </row>
    <row r="972" spans="4:11">
      <c r="D972" s="29"/>
      <c r="E972" s="29"/>
      <c r="F972" s="20"/>
      <c r="I972" s="20"/>
      <c r="J972" s="29"/>
      <c r="K972" s="29"/>
    </row>
    <row r="973" spans="4:11">
      <c r="D973" s="29"/>
      <c r="E973" s="29"/>
      <c r="F973" s="20"/>
      <c r="I973" s="20"/>
      <c r="J973" s="29"/>
      <c r="K973" s="29"/>
    </row>
    <row r="974" spans="4:11">
      <c r="D974" s="29"/>
      <c r="E974" s="29"/>
      <c r="F974" s="20"/>
      <c r="I974" s="20"/>
      <c r="J974" s="29"/>
      <c r="K974" s="29"/>
    </row>
    <row r="975" spans="4:11">
      <c r="D975" s="29"/>
      <c r="E975" s="29"/>
      <c r="F975" s="20"/>
      <c r="I975" s="20"/>
      <c r="J975" s="29"/>
      <c r="K975" s="29"/>
    </row>
    <row r="976" spans="4:11">
      <c r="D976" s="29"/>
      <c r="E976" s="29"/>
      <c r="F976" s="20"/>
      <c r="I976" s="20"/>
      <c r="J976" s="29"/>
      <c r="K976" s="29"/>
    </row>
    <row r="977" spans="4:11">
      <c r="D977" s="29"/>
      <c r="E977" s="29"/>
      <c r="F977" s="20"/>
      <c r="I977" s="20"/>
      <c r="J977" s="29"/>
      <c r="K977" s="29"/>
    </row>
    <row r="978" spans="4:11">
      <c r="D978" s="29"/>
      <c r="E978" s="29"/>
      <c r="F978" s="20"/>
      <c r="I978" s="20"/>
      <c r="J978" s="29"/>
      <c r="K978" s="29"/>
    </row>
    <row r="979" spans="4:11">
      <c r="D979" s="29"/>
      <c r="E979" s="29"/>
      <c r="F979" s="20"/>
      <c r="I979" s="20"/>
      <c r="J979" s="29"/>
      <c r="K979" s="29"/>
    </row>
    <row r="980" spans="4:11">
      <c r="D980" s="29"/>
      <c r="E980" s="29"/>
      <c r="F980" s="20"/>
      <c r="I980" s="20"/>
      <c r="J980" s="29"/>
      <c r="K980" s="29"/>
    </row>
    <row r="981" spans="4:11">
      <c r="D981" s="29"/>
      <c r="E981" s="29"/>
      <c r="F981" s="20"/>
      <c r="I981" s="20"/>
      <c r="J981" s="29"/>
      <c r="K981" s="29"/>
    </row>
    <row r="982" spans="4:11">
      <c r="D982" s="29"/>
      <c r="E982" s="29"/>
      <c r="F982" s="20"/>
      <c r="I982" s="20"/>
      <c r="J982" s="29"/>
      <c r="K982" s="29"/>
    </row>
    <row r="983" spans="4:11">
      <c r="D983" s="29"/>
      <c r="E983" s="29"/>
      <c r="F983" s="20"/>
      <c r="I983" s="20"/>
      <c r="J983" s="29"/>
      <c r="K983" s="29"/>
    </row>
    <row r="984" spans="4:11">
      <c r="D984" s="29"/>
      <c r="E984" s="29"/>
      <c r="F984" s="20"/>
      <c r="I984" s="20"/>
      <c r="J984" s="29"/>
      <c r="K984" s="29"/>
    </row>
    <row r="985" spans="4:11">
      <c r="D985" s="29"/>
      <c r="E985" s="29"/>
      <c r="F985" s="20"/>
      <c r="I985" s="20"/>
      <c r="J985" s="29"/>
      <c r="K985" s="29"/>
    </row>
    <row r="986" spans="4:11">
      <c r="D986" s="29"/>
      <c r="E986" s="29"/>
      <c r="F986" s="20"/>
      <c r="I986" s="20"/>
      <c r="J986" s="29"/>
      <c r="K986" s="29"/>
    </row>
    <row r="987" spans="4:11">
      <c r="D987" s="29"/>
      <c r="E987" s="29"/>
      <c r="F987" s="20"/>
      <c r="I987" s="20"/>
      <c r="J987" s="29"/>
      <c r="K987" s="29"/>
    </row>
    <row r="988" spans="4:11">
      <c r="D988" s="29"/>
      <c r="E988" s="29"/>
      <c r="F988" s="20"/>
      <c r="I988" s="20"/>
      <c r="J988" s="29"/>
      <c r="K988" s="29"/>
    </row>
    <row r="989" spans="4:11">
      <c r="D989" s="29"/>
      <c r="E989" s="29"/>
      <c r="F989" s="20"/>
      <c r="I989" s="20"/>
      <c r="J989" s="29"/>
      <c r="K989" s="29"/>
    </row>
    <row r="990" spans="4:11">
      <c r="D990" s="29"/>
      <c r="E990" s="29"/>
      <c r="F990" s="20"/>
      <c r="I990" s="20"/>
      <c r="J990" s="29"/>
      <c r="K990" s="29"/>
    </row>
    <row r="991" spans="4:11">
      <c r="D991" s="29"/>
      <c r="E991" s="29"/>
      <c r="F991" s="20"/>
      <c r="I991" s="20"/>
      <c r="J991" s="29"/>
      <c r="K991" s="29"/>
    </row>
    <row r="992" spans="4:11">
      <c r="D992" s="29"/>
      <c r="E992" s="29"/>
      <c r="F992" s="20"/>
      <c r="I992" s="20"/>
      <c r="J992" s="29"/>
      <c r="K992" s="29"/>
    </row>
    <row r="993" spans="4:11">
      <c r="D993" s="29"/>
      <c r="E993" s="29"/>
      <c r="F993" s="20"/>
      <c r="I993" s="20"/>
      <c r="J993" s="29"/>
      <c r="K993" s="29"/>
    </row>
    <row r="994" spans="4:11">
      <c r="D994" s="29"/>
      <c r="E994" s="29"/>
      <c r="F994" s="20"/>
      <c r="I994" s="20"/>
      <c r="J994" s="29"/>
      <c r="K994" s="29"/>
    </row>
    <row r="995" spans="4:11">
      <c r="D995" s="29"/>
      <c r="E995" s="29"/>
      <c r="F995" s="20"/>
      <c r="I995" s="20"/>
      <c r="J995" s="29"/>
      <c r="K995" s="29"/>
    </row>
    <row r="996" spans="4:11">
      <c r="D996" s="29"/>
      <c r="E996" s="29"/>
      <c r="F996" s="20"/>
      <c r="I996" s="20"/>
      <c r="J996" s="29"/>
      <c r="K996" s="29"/>
    </row>
    <row r="997" spans="4:11">
      <c r="D997" s="29"/>
      <c r="E997" s="29"/>
      <c r="F997" s="20"/>
      <c r="I997" s="20"/>
      <c r="J997" s="29"/>
      <c r="K997" s="29"/>
    </row>
    <row r="998" spans="4:11">
      <c r="D998" s="29"/>
      <c r="E998" s="29"/>
      <c r="F998" s="20"/>
      <c r="I998" s="20"/>
      <c r="J998" s="29"/>
      <c r="K998" s="29"/>
    </row>
    <row r="999" spans="4:11">
      <c r="D999" s="29"/>
      <c r="E999" s="29"/>
      <c r="F999" s="20"/>
      <c r="I999" s="20"/>
      <c r="J999" s="29"/>
      <c r="K999" s="29"/>
    </row>
    <row r="1000" spans="4:11">
      <c r="D1000" s="29"/>
      <c r="E1000" s="29"/>
      <c r="F1000" s="20"/>
      <c r="I1000" s="20"/>
      <c r="J1000" s="29"/>
      <c r="K1000" s="29"/>
    </row>
    <row r="1001" spans="4:11">
      <c r="D1001" s="29"/>
      <c r="E1001" s="29"/>
      <c r="F1001" s="20"/>
      <c r="I1001" s="20"/>
      <c r="J1001" s="29"/>
      <c r="K1001" s="29"/>
    </row>
    <row r="1002" spans="4:11">
      <c r="D1002" s="29"/>
      <c r="E1002" s="29"/>
      <c r="F1002" s="20"/>
      <c r="I1002" s="20"/>
      <c r="J1002" s="29"/>
      <c r="K1002" s="29"/>
    </row>
    <row r="1003" spans="4:11">
      <c r="D1003" s="29"/>
      <c r="E1003" s="29"/>
      <c r="F1003" s="20"/>
      <c r="I1003" s="20"/>
      <c r="J1003" s="29"/>
      <c r="K1003" s="29"/>
    </row>
    <row r="1004" spans="4:11">
      <c r="D1004" s="29"/>
      <c r="E1004" s="29"/>
      <c r="F1004" s="20"/>
      <c r="I1004" s="20"/>
      <c r="J1004" s="29"/>
      <c r="K1004" s="29"/>
    </row>
    <row r="1005" spans="4:11">
      <c r="D1005" s="29"/>
      <c r="E1005" s="29"/>
      <c r="F1005" s="20"/>
      <c r="I1005" s="20"/>
      <c r="J1005" s="29"/>
      <c r="K1005" s="29"/>
    </row>
    <row r="1006" spans="4:11">
      <c r="D1006" s="29"/>
      <c r="E1006" s="29"/>
      <c r="F1006" s="20"/>
      <c r="I1006" s="20"/>
      <c r="J1006" s="29"/>
      <c r="K1006" s="29"/>
    </row>
    <row r="1007" spans="4:11">
      <c r="D1007" s="29"/>
      <c r="E1007" s="29"/>
      <c r="F1007" s="20"/>
      <c r="I1007" s="20"/>
      <c r="J1007" s="29"/>
      <c r="K1007" s="29"/>
    </row>
    <row r="1008" spans="4:11">
      <c r="D1008" s="29"/>
      <c r="E1008" s="29"/>
      <c r="F1008" s="20"/>
      <c r="I1008" s="20"/>
      <c r="J1008" s="29"/>
      <c r="K1008" s="29"/>
    </row>
    <row r="1009" spans="4:11">
      <c r="D1009" s="29"/>
      <c r="E1009" s="29"/>
      <c r="F1009" s="20"/>
      <c r="I1009" s="20"/>
      <c r="J1009" s="29"/>
      <c r="K1009" s="29"/>
    </row>
    <row r="1010" spans="4:11">
      <c r="D1010" s="29"/>
      <c r="E1010" s="29"/>
      <c r="F1010" s="20"/>
      <c r="I1010" s="20"/>
      <c r="J1010" s="29"/>
      <c r="K1010" s="29"/>
    </row>
    <row r="1011" spans="4:11">
      <c r="D1011" s="29"/>
      <c r="E1011" s="29"/>
      <c r="F1011" s="20"/>
      <c r="I1011" s="20"/>
      <c r="J1011" s="29"/>
      <c r="K1011" s="29"/>
    </row>
    <row r="1012" spans="4:11">
      <c r="D1012" s="29"/>
      <c r="E1012" s="29"/>
      <c r="F1012" s="20"/>
      <c r="I1012" s="20"/>
      <c r="J1012" s="29"/>
      <c r="K1012" s="29"/>
    </row>
    <row r="1013" spans="4:11">
      <c r="D1013" s="29"/>
      <c r="E1013" s="29"/>
      <c r="F1013" s="20"/>
      <c r="I1013" s="20"/>
      <c r="J1013" s="29"/>
      <c r="K1013" s="29"/>
    </row>
    <row r="1014" spans="4:11">
      <c r="D1014" s="29"/>
      <c r="E1014" s="29"/>
      <c r="F1014" s="20"/>
      <c r="I1014" s="20"/>
      <c r="J1014" s="29"/>
      <c r="K1014" s="29"/>
    </row>
    <row r="1015" spans="4:11">
      <c r="D1015" s="29"/>
      <c r="E1015" s="29"/>
      <c r="F1015" s="20"/>
      <c r="I1015" s="20"/>
      <c r="J1015" s="29"/>
      <c r="K1015" s="29"/>
    </row>
    <row r="1016" spans="4:11">
      <c r="D1016" s="29"/>
      <c r="E1016" s="29"/>
      <c r="F1016" s="20"/>
      <c r="I1016" s="20"/>
      <c r="J1016" s="29"/>
      <c r="K1016" s="29"/>
    </row>
    <row r="1017" spans="4:11">
      <c r="D1017" s="29"/>
      <c r="E1017" s="29"/>
      <c r="F1017" s="20"/>
      <c r="I1017" s="20"/>
      <c r="J1017" s="29"/>
      <c r="K1017" s="29"/>
    </row>
    <row r="1018" spans="4:11">
      <c r="D1018" s="29"/>
      <c r="E1018" s="29"/>
      <c r="F1018" s="20"/>
      <c r="I1018" s="20"/>
      <c r="J1018" s="29"/>
      <c r="K1018" s="29"/>
    </row>
    <row r="1019" spans="4:11">
      <c r="D1019" s="29"/>
      <c r="E1019" s="29"/>
      <c r="F1019" s="20"/>
      <c r="I1019" s="20"/>
      <c r="J1019" s="29"/>
      <c r="K1019" s="29"/>
    </row>
    <row r="1020" spans="4:11">
      <c r="D1020" s="29"/>
      <c r="E1020" s="29"/>
      <c r="F1020" s="20"/>
      <c r="I1020" s="20"/>
      <c r="J1020" s="29"/>
      <c r="K1020" s="29"/>
    </row>
    <row r="1021" spans="4:11">
      <c r="D1021" s="29"/>
      <c r="E1021" s="29"/>
      <c r="F1021" s="20"/>
      <c r="I1021" s="20"/>
      <c r="J1021" s="29"/>
      <c r="K1021" s="29"/>
    </row>
    <row r="1022" spans="4:11">
      <c r="D1022" s="29"/>
      <c r="E1022" s="29"/>
      <c r="F1022" s="20"/>
      <c r="I1022" s="20"/>
      <c r="J1022" s="29"/>
      <c r="K1022" s="29"/>
    </row>
    <row r="1023" spans="4:11">
      <c r="D1023" s="29"/>
      <c r="E1023" s="29"/>
      <c r="F1023" s="20"/>
      <c r="I1023" s="20"/>
      <c r="J1023" s="29"/>
      <c r="K1023" s="29"/>
    </row>
    <row r="1024" spans="4:11">
      <c r="D1024" s="29"/>
      <c r="E1024" s="29"/>
      <c r="F1024" s="20"/>
      <c r="I1024" s="20"/>
      <c r="J1024" s="29"/>
      <c r="K1024" s="29"/>
    </row>
    <row r="1025" spans="4:11">
      <c r="D1025" s="29"/>
      <c r="E1025" s="29"/>
      <c r="F1025" s="20"/>
      <c r="I1025" s="20"/>
      <c r="J1025" s="29"/>
      <c r="K1025" s="29"/>
    </row>
    <row r="1026" spans="4:11">
      <c r="D1026" s="29"/>
      <c r="E1026" s="29"/>
      <c r="F1026" s="20"/>
      <c r="I1026" s="20"/>
      <c r="J1026" s="29"/>
      <c r="K1026" s="29"/>
    </row>
    <row r="1027" spans="4:11">
      <c r="D1027" s="29"/>
      <c r="E1027" s="29"/>
      <c r="F1027" s="20"/>
      <c r="I1027" s="20"/>
      <c r="J1027" s="29"/>
      <c r="K1027" s="29"/>
    </row>
    <row r="1028" spans="4:11">
      <c r="D1028" s="29"/>
      <c r="E1028" s="29"/>
      <c r="F1028" s="20"/>
      <c r="I1028" s="20"/>
      <c r="J1028" s="29"/>
      <c r="K1028" s="29"/>
    </row>
    <row r="1029" spans="4:11">
      <c r="D1029" s="29"/>
      <c r="E1029" s="29"/>
      <c r="F1029" s="20"/>
      <c r="I1029" s="20"/>
      <c r="J1029" s="29"/>
      <c r="K1029" s="29"/>
    </row>
    <row r="1030" spans="4:11">
      <c r="D1030" s="29"/>
      <c r="E1030" s="29"/>
      <c r="F1030" s="20"/>
      <c r="I1030" s="20"/>
      <c r="J1030" s="29"/>
      <c r="K1030" s="29"/>
    </row>
    <row r="1031" spans="4:11">
      <c r="D1031" s="29"/>
      <c r="E1031" s="29"/>
      <c r="F1031" s="20"/>
      <c r="I1031" s="20"/>
      <c r="J1031" s="29"/>
      <c r="K1031" s="29"/>
    </row>
    <row r="1032" spans="4:11">
      <c r="D1032" s="29"/>
      <c r="E1032" s="29"/>
      <c r="F1032" s="20"/>
      <c r="I1032" s="20"/>
      <c r="J1032" s="29"/>
      <c r="K1032" s="29"/>
    </row>
    <row r="1033" spans="4:11">
      <c r="D1033" s="29"/>
      <c r="E1033" s="29"/>
      <c r="F1033" s="20"/>
      <c r="I1033" s="20"/>
      <c r="J1033" s="29"/>
      <c r="K1033" s="29"/>
    </row>
    <row r="1034" spans="4:11">
      <c r="D1034" s="29"/>
      <c r="E1034" s="29"/>
      <c r="F1034" s="20"/>
      <c r="I1034" s="20"/>
      <c r="J1034" s="29"/>
      <c r="K1034" s="29"/>
    </row>
    <row r="1035" spans="4:11">
      <c r="D1035" s="29"/>
      <c r="E1035" s="29"/>
      <c r="F1035" s="20"/>
      <c r="I1035" s="20"/>
      <c r="J1035" s="29"/>
      <c r="K1035" s="29"/>
    </row>
    <row r="1036" spans="4:11">
      <c r="D1036" s="29"/>
      <c r="E1036" s="29"/>
      <c r="F1036" s="20"/>
      <c r="I1036" s="20"/>
      <c r="J1036" s="29"/>
      <c r="K1036" s="29"/>
    </row>
    <row r="1037" spans="4:11">
      <c r="D1037" s="29"/>
      <c r="E1037" s="29"/>
      <c r="F1037" s="20"/>
      <c r="I1037" s="20"/>
      <c r="J1037" s="29"/>
      <c r="K1037" s="29"/>
    </row>
    <row r="1038" spans="4:11">
      <c r="D1038" s="29"/>
      <c r="E1038" s="29"/>
      <c r="F1038" s="20"/>
      <c r="I1038" s="20"/>
      <c r="J1038" s="29"/>
      <c r="K1038" s="29"/>
    </row>
    <row r="1039" spans="4:11">
      <c r="D1039" s="29"/>
      <c r="E1039" s="29"/>
      <c r="F1039" s="20"/>
      <c r="I1039" s="20"/>
      <c r="J1039" s="29"/>
      <c r="K1039" s="29"/>
    </row>
    <row r="1040" spans="4:11">
      <c r="D1040" s="29"/>
      <c r="E1040" s="29"/>
      <c r="F1040" s="20"/>
      <c r="I1040" s="20"/>
      <c r="J1040" s="29"/>
      <c r="K1040" s="29"/>
    </row>
    <row r="1041" spans="4:11">
      <c r="D1041" s="29"/>
      <c r="E1041" s="29"/>
      <c r="F1041" s="20"/>
      <c r="I1041" s="20"/>
      <c r="J1041" s="29"/>
      <c r="K1041" s="29"/>
    </row>
    <row r="1042" spans="4:11">
      <c r="D1042" s="29"/>
      <c r="E1042" s="29"/>
      <c r="F1042" s="20"/>
      <c r="I1042" s="20"/>
      <c r="J1042" s="29"/>
      <c r="K1042" s="29"/>
    </row>
    <row r="1043" spans="4:11">
      <c r="D1043" s="29"/>
      <c r="E1043" s="29"/>
      <c r="F1043" s="20"/>
      <c r="I1043" s="20"/>
      <c r="J1043" s="29"/>
      <c r="K1043" s="29"/>
    </row>
    <row r="1044" spans="4:11">
      <c r="D1044" s="29"/>
      <c r="E1044" s="29"/>
      <c r="F1044" s="20"/>
      <c r="I1044" s="20"/>
      <c r="J1044" s="29"/>
      <c r="K1044" s="29"/>
    </row>
    <row r="1045" spans="4:11">
      <c r="D1045" s="29"/>
      <c r="E1045" s="29"/>
      <c r="F1045" s="20"/>
      <c r="I1045" s="20"/>
      <c r="J1045" s="29"/>
      <c r="K1045" s="29"/>
    </row>
    <row r="1046" spans="4:11">
      <c r="D1046" s="29"/>
      <c r="E1046" s="29"/>
      <c r="F1046" s="20"/>
      <c r="I1046" s="20"/>
      <c r="J1046" s="29"/>
      <c r="K1046" s="29"/>
    </row>
    <row r="1047" spans="4:11">
      <c r="D1047" s="29"/>
      <c r="E1047" s="29"/>
      <c r="F1047" s="20"/>
      <c r="I1047" s="20"/>
      <c r="J1047" s="29"/>
      <c r="K1047" s="29"/>
    </row>
    <row r="1048" spans="4:11">
      <c r="D1048" s="29"/>
      <c r="E1048" s="29"/>
      <c r="F1048" s="20"/>
      <c r="I1048" s="20"/>
      <c r="J1048" s="29"/>
      <c r="K1048" s="29"/>
    </row>
    <row r="1049" spans="4:11">
      <c r="D1049" s="29"/>
      <c r="E1049" s="29"/>
      <c r="F1049" s="20"/>
      <c r="I1049" s="20"/>
      <c r="J1049" s="29"/>
      <c r="K1049" s="29"/>
    </row>
    <row r="1050" spans="4:11">
      <c r="D1050" s="29"/>
      <c r="E1050" s="29"/>
      <c r="F1050" s="20"/>
      <c r="I1050" s="20"/>
      <c r="J1050" s="29"/>
      <c r="K1050" s="29"/>
    </row>
    <row r="1051" spans="4:11">
      <c r="D1051" s="29"/>
      <c r="E1051" s="29"/>
      <c r="F1051" s="20"/>
      <c r="I1051" s="20"/>
      <c r="J1051" s="29"/>
      <c r="K1051" s="29"/>
    </row>
    <row r="1052" spans="4:11">
      <c r="D1052" s="29"/>
      <c r="E1052" s="29"/>
      <c r="F1052" s="20"/>
      <c r="I1052" s="20"/>
      <c r="J1052" s="29"/>
      <c r="K1052" s="29"/>
    </row>
    <row r="1053" spans="4:11">
      <c r="D1053" s="29"/>
      <c r="E1053" s="29"/>
      <c r="F1053" s="20"/>
      <c r="I1053" s="20"/>
      <c r="J1053" s="29"/>
      <c r="K1053" s="29"/>
    </row>
    <row r="1054" spans="4:11">
      <c r="D1054" s="29"/>
      <c r="E1054" s="29"/>
      <c r="F1054" s="20"/>
      <c r="I1054" s="20"/>
      <c r="J1054" s="29"/>
      <c r="K1054" s="29"/>
    </row>
    <row r="1055" spans="4:11">
      <c r="D1055" s="29"/>
      <c r="E1055" s="29"/>
      <c r="F1055" s="20"/>
      <c r="I1055" s="20"/>
      <c r="J1055" s="29"/>
      <c r="K1055" s="29"/>
    </row>
    <row r="1056" spans="4:11">
      <c r="D1056" s="29"/>
      <c r="E1056" s="29"/>
      <c r="F1056" s="20"/>
      <c r="I1056" s="20"/>
      <c r="J1056" s="29"/>
      <c r="K1056" s="29"/>
    </row>
    <row r="1057" spans="4:11">
      <c r="D1057" s="29"/>
      <c r="E1057" s="29"/>
      <c r="F1057" s="20"/>
      <c r="I1057" s="20"/>
      <c r="J1057" s="29"/>
      <c r="K1057" s="29"/>
    </row>
    <row r="1058" spans="4:11">
      <c r="D1058" s="29"/>
      <c r="E1058" s="29"/>
      <c r="F1058" s="20"/>
      <c r="I1058" s="20"/>
      <c r="J1058" s="29"/>
      <c r="K1058" s="29"/>
    </row>
    <row r="1059" spans="4:11">
      <c r="D1059" s="29"/>
      <c r="E1059" s="29"/>
      <c r="F1059" s="20"/>
      <c r="I1059" s="20"/>
      <c r="J1059" s="29"/>
      <c r="K1059" s="29"/>
    </row>
    <row r="1060" spans="4:11">
      <c r="D1060" s="29"/>
      <c r="E1060" s="29"/>
      <c r="F1060" s="20"/>
      <c r="I1060" s="20"/>
      <c r="J1060" s="29"/>
      <c r="K1060" s="29"/>
    </row>
    <row r="1061" spans="4:11">
      <c r="D1061" s="29"/>
      <c r="E1061" s="29"/>
      <c r="F1061" s="20"/>
      <c r="I1061" s="20"/>
      <c r="J1061" s="29"/>
      <c r="K1061" s="29"/>
    </row>
    <row r="1062" spans="4:11">
      <c r="D1062" s="29"/>
      <c r="E1062" s="29"/>
      <c r="F1062" s="20"/>
      <c r="I1062" s="20"/>
      <c r="J1062" s="29"/>
      <c r="K1062" s="29"/>
    </row>
    <row r="1063" spans="4:11">
      <c r="D1063" s="29"/>
      <c r="E1063" s="29"/>
      <c r="F1063" s="20"/>
      <c r="I1063" s="20"/>
      <c r="J1063" s="29"/>
      <c r="K1063" s="29"/>
    </row>
    <row r="1064" spans="4:11">
      <c r="D1064" s="29"/>
      <c r="E1064" s="29"/>
      <c r="F1064" s="20"/>
      <c r="I1064" s="20"/>
      <c r="J1064" s="29"/>
      <c r="K1064" s="29"/>
    </row>
    <row r="1065" spans="4:11">
      <c r="D1065" s="29"/>
      <c r="E1065" s="29"/>
      <c r="F1065" s="20"/>
      <c r="I1065" s="20"/>
      <c r="J1065" s="29"/>
      <c r="K1065" s="29"/>
    </row>
    <row r="1066" spans="4:11">
      <c r="D1066" s="29"/>
      <c r="E1066" s="29"/>
      <c r="F1066" s="20"/>
      <c r="I1066" s="20"/>
      <c r="J1066" s="29"/>
      <c r="K1066" s="29"/>
    </row>
    <row r="1067" spans="4:11">
      <c r="D1067" s="29"/>
      <c r="E1067" s="29"/>
      <c r="F1067" s="20"/>
      <c r="I1067" s="20"/>
      <c r="J1067" s="29"/>
      <c r="K1067" s="29"/>
    </row>
    <row r="1068" spans="4:11">
      <c r="D1068" s="29"/>
      <c r="E1068" s="29"/>
      <c r="F1068" s="20"/>
      <c r="I1068" s="20"/>
      <c r="J1068" s="29"/>
      <c r="K1068" s="29"/>
    </row>
    <row r="1069" spans="4:11">
      <c r="D1069" s="29"/>
      <c r="E1069" s="29"/>
      <c r="F1069" s="20"/>
      <c r="I1069" s="20"/>
      <c r="J1069" s="29"/>
      <c r="K1069" s="29"/>
    </row>
    <row r="1070" spans="4:11">
      <c r="D1070" s="29"/>
      <c r="E1070" s="29"/>
      <c r="F1070" s="20"/>
      <c r="I1070" s="20"/>
      <c r="J1070" s="29"/>
      <c r="K1070" s="29"/>
    </row>
    <row r="1071" spans="4:11">
      <c r="D1071" s="29"/>
      <c r="E1071" s="29"/>
      <c r="F1071" s="20"/>
      <c r="I1071" s="20"/>
      <c r="J1071" s="29"/>
      <c r="K1071" s="29"/>
    </row>
    <row r="1072" spans="4:11">
      <c r="D1072" s="29"/>
      <c r="E1072" s="29"/>
      <c r="F1072" s="20"/>
      <c r="I1072" s="20"/>
      <c r="J1072" s="29"/>
      <c r="K1072" s="29"/>
    </row>
    <row r="1073" spans="4:11">
      <c r="D1073" s="29"/>
      <c r="E1073" s="29"/>
      <c r="F1073" s="20"/>
      <c r="I1073" s="20"/>
      <c r="J1073" s="29"/>
      <c r="K1073" s="29"/>
    </row>
    <row r="1074" spans="4:11">
      <c r="D1074" s="29"/>
      <c r="E1074" s="29"/>
      <c r="F1074" s="20"/>
      <c r="I1074" s="20"/>
      <c r="J1074" s="29"/>
      <c r="K1074" s="29"/>
    </row>
    <row r="1075" spans="4:11">
      <c r="D1075" s="29"/>
      <c r="E1075" s="29"/>
      <c r="F1075" s="20"/>
      <c r="I1075" s="20"/>
      <c r="J1075" s="29"/>
      <c r="K1075" s="29"/>
    </row>
    <row r="1076" spans="4:11">
      <c r="D1076" s="29"/>
      <c r="E1076" s="29"/>
      <c r="F1076" s="20"/>
      <c r="I1076" s="20"/>
      <c r="J1076" s="29"/>
      <c r="K1076" s="29"/>
    </row>
    <row r="1077" spans="4:11">
      <c r="D1077" s="29"/>
      <c r="E1077" s="29"/>
      <c r="F1077" s="20"/>
      <c r="I1077" s="20"/>
      <c r="J1077" s="29"/>
      <c r="K1077" s="29"/>
    </row>
    <row r="1078" spans="4:11">
      <c r="D1078" s="29"/>
      <c r="E1078" s="29"/>
      <c r="F1078" s="20"/>
      <c r="I1078" s="20"/>
      <c r="J1078" s="29"/>
      <c r="K1078" s="29"/>
    </row>
    <row r="1079" spans="4:11">
      <c r="D1079" s="29"/>
      <c r="E1079" s="29"/>
      <c r="F1079" s="20"/>
      <c r="I1079" s="20"/>
      <c r="J1079" s="29"/>
      <c r="K1079" s="29"/>
    </row>
    <row r="1080" spans="4:11">
      <c r="D1080" s="29"/>
      <c r="E1080" s="29"/>
      <c r="F1080" s="20"/>
      <c r="I1080" s="20"/>
      <c r="J1080" s="29"/>
      <c r="K1080" s="29"/>
    </row>
    <row r="1081" spans="4:11">
      <c r="D1081" s="29"/>
      <c r="E1081" s="29"/>
      <c r="F1081" s="20"/>
      <c r="I1081" s="20"/>
      <c r="J1081" s="29"/>
      <c r="K1081" s="29"/>
    </row>
    <row r="1082" spans="4:11">
      <c r="D1082" s="29"/>
      <c r="E1082" s="29"/>
      <c r="F1082" s="20"/>
      <c r="I1082" s="20"/>
      <c r="J1082" s="29"/>
      <c r="K1082" s="29"/>
    </row>
    <row r="1083" spans="4:11">
      <c r="D1083" s="29"/>
      <c r="E1083" s="29"/>
      <c r="F1083" s="20"/>
      <c r="I1083" s="20"/>
      <c r="J1083" s="29"/>
      <c r="K1083" s="29"/>
    </row>
    <row r="1084" spans="4:11">
      <c r="D1084" s="29"/>
      <c r="E1084" s="29"/>
      <c r="F1084" s="20"/>
      <c r="I1084" s="20"/>
      <c r="J1084" s="29"/>
      <c r="K1084" s="29"/>
    </row>
    <row r="1085" spans="4:11">
      <c r="D1085" s="29"/>
      <c r="E1085" s="29"/>
      <c r="F1085" s="20"/>
      <c r="I1085" s="20"/>
      <c r="J1085" s="29"/>
      <c r="K1085" s="29"/>
    </row>
    <row r="1086" spans="4:11">
      <c r="D1086" s="29"/>
      <c r="E1086" s="29"/>
      <c r="F1086" s="20"/>
      <c r="I1086" s="20"/>
      <c r="J1086" s="29"/>
      <c r="K1086" s="29"/>
    </row>
    <row r="1087" spans="4:11">
      <c r="D1087" s="29"/>
      <c r="E1087" s="29"/>
      <c r="F1087" s="20"/>
      <c r="I1087" s="20"/>
      <c r="J1087" s="29"/>
      <c r="K1087" s="29"/>
    </row>
    <row r="1088" spans="4:11">
      <c r="D1088" s="29"/>
      <c r="E1088" s="29"/>
      <c r="F1088" s="20"/>
      <c r="I1088" s="20"/>
      <c r="J1088" s="29"/>
      <c r="K1088" s="29"/>
    </row>
    <row r="1089" spans="4:11">
      <c r="D1089" s="29"/>
      <c r="E1089" s="29"/>
      <c r="F1089" s="20"/>
      <c r="I1089" s="20"/>
      <c r="J1089" s="29"/>
      <c r="K1089" s="29"/>
    </row>
    <row r="1090" spans="4:11">
      <c r="D1090" s="29"/>
      <c r="E1090" s="29"/>
      <c r="F1090" s="20"/>
      <c r="I1090" s="20"/>
      <c r="J1090" s="29"/>
      <c r="K1090" s="29"/>
    </row>
    <row r="1091" spans="4:11">
      <c r="D1091" s="29"/>
      <c r="E1091" s="29"/>
      <c r="F1091" s="20"/>
      <c r="I1091" s="20"/>
      <c r="J1091" s="29"/>
      <c r="K1091" s="29"/>
    </row>
    <row r="1092" spans="4:11">
      <c r="D1092" s="29"/>
      <c r="E1092" s="29"/>
      <c r="F1092" s="20"/>
      <c r="I1092" s="20"/>
      <c r="J1092" s="29"/>
      <c r="K1092" s="29"/>
    </row>
    <row r="1093" spans="4:11">
      <c r="D1093" s="29"/>
      <c r="E1093" s="29"/>
      <c r="F1093" s="20"/>
      <c r="I1093" s="20"/>
      <c r="J1093" s="29"/>
      <c r="K1093" s="29"/>
    </row>
    <row r="1094" spans="4:11">
      <c r="D1094" s="29"/>
      <c r="E1094" s="29"/>
      <c r="F1094" s="20"/>
      <c r="I1094" s="20"/>
      <c r="J1094" s="29"/>
      <c r="K1094" s="29"/>
    </row>
    <row r="1095" spans="4:11">
      <c r="D1095" s="29"/>
      <c r="E1095" s="29"/>
      <c r="F1095" s="20"/>
      <c r="I1095" s="20"/>
      <c r="J1095" s="29"/>
      <c r="K1095" s="29"/>
    </row>
    <row r="1096" spans="4:11">
      <c r="D1096" s="29"/>
      <c r="E1096" s="29"/>
      <c r="F1096" s="20"/>
      <c r="I1096" s="20"/>
      <c r="J1096" s="29"/>
      <c r="K1096" s="29"/>
    </row>
    <row r="1097" spans="4:11">
      <c r="D1097" s="29"/>
      <c r="E1097" s="29"/>
      <c r="F1097" s="20"/>
      <c r="I1097" s="20"/>
      <c r="J1097" s="29"/>
      <c r="K1097" s="29"/>
    </row>
    <row r="1098" spans="4:11">
      <c r="D1098" s="29"/>
      <c r="E1098" s="29"/>
      <c r="F1098" s="20"/>
      <c r="I1098" s="20"/>
      <c r="J1098" s="29"/>
      <c r="K1098" s="29"/>
    </row>
    <row r="1099" spans="4:11">
      <c r="D1099" s="29"/>
      <c r="E1099" s="29"/>
      <c r="F1099" s="20"/>
      <c r="I1099" s="20"/>
      <c r="J1099" s="29"/>
      <c r="K1099" s="29"/>
    </row>
    <row r="1100" spans="4:11">
      <c r="D1100" s="29"/>
      <c r="E1100" s="29"/>
      <c r="F1100" s="20"/>
      <c r="I1100" s="20"/>
      <c r="J1100" s="29"/>
      <c r="K1100" s="29"/>
    </row>
    <row r="1101" spans="4:11">
      <c r="D1101" s="29"/>
      <c r="E1101" s="29"/>
      <c r="F1101" s="20"/>
      <c r="I1101" s="20"/>
      <c r="J1101" s="29"/>
      <c r="K1101" s="29"/>
    </row>
    <row r="1102" spans="4:11">
      <c r="D1102" s="29"/>
      <c r="E1102" s="29"/>
      <c r="F1102" s="20"/>
      <c r="I1102" s="20"/>
      <c r="J1102" s="29"/>
      <c r="K1102" s="29"/>
    </row>
    <row r="1103" spans="4:11">
      <c r="D1103" s="29"/>
      <c r="E1103" s="29"/>
      <c r="F1103" s="20"/>
      <c r="I1103" s="20"/>
      <c r="J1103" s="29"/>
      <c r="K1103" s="29"/>
    </row>
    <row r="1104" spans="4:11">
      <c r="D1104" s="29"/>
      <c r="E1104" s="29"/>
      <c r="F1104" s="20"/>
      <c r="I1104" s="20"/>
      <c r="J1104" s="29"/>
      <c r="K1104" s="29"/>
    </row>
    <row r="1105" spans="4:11">
      <c r="D1105" s="29"/>
      <c r="E1105" s="29"/>
      <c r="F1105" s="20"/>
      <c r="I1105" s="20"/>
      <c r="J1105" s="29"/>
      <c r="K1105" s="29"/>
    </row>
    <row r="1106" spans="4:11">
      <c r="D1106" s="29"/>
      <c r="E1106" s="29"/>
      <c r="F1106" s="20"/>
      <c r="I1106" s="20"/>
      <c r="J1106" s="29"/>
      <c r="K1106" s="29"/>
    </row>
    <row r="1107" spans="4:11">
      <c r="D1107" s="29"/>
      <c r="E1107" s="29"/>
      <c r="F1107" s="20"/>
      <c r="I1107" s="20"/>
      <c r="J1107" s="29"/>
      <c r="K1107" s="29"/>
    </row>
    <row r="1108" spans="4:11">
      <c r="D1108" s="29"/>
      <c r="E1108" s="29"/>
      <c r="F1108" s="20"/>
      <c r="I1108" s="20"/>
      <c r="J1108" s="29"/>
      <c r="K1108" s="29"/>
    </row>
    <row r="1109" spans="4:11">
      <c r="D1109" s="29"/>
      <c r="E1109" s="29"/>
      <c r="F1109" s="20"/>
      <c r="I1109" s="20"/>
      <c r="J1109" s="29"/>
      <c r="K1109" s="29"/>
    </row>
    <row r="1110" spans="4:11">
      <c r="D1110" s="29"/>
      <c r="E1110" s="29"/>
      <c r="F1110" s="20"/>
      <c r="I1110" s="20"/>
      <c r="J1110" s="29"/>
      <c r="K1110" s="29"/>
    </row>
    <row r="1111" spans="4:11">
      <c r="D1111" s="29"/>
      <c r="E1111" s="29"/>
      <c r="F1111" s="20"/>
      <c r="I1111" s="20"/>
      <c r="J1111" s="29"/>
      <c r="K1111" s="29"/>
    </row>
    <row r="1112" spans="4:11">
      <c r="D1112" s="29"/>
      <c r="E1112" s="29"/>
      <c r="F1112" s="20"/>
      <c r="I1112" s="20"/>
      <c r="J1112" s="29"/>
      <c r="K1112" s="29"/>
    </row>
    <row r="1113" spans="4:11">
      <c r="D1113" s="29"/>
      <c r="E1113" s="29"/>
      <c r="F1113" s="20"/>
      <c r="I1113" s="20"/>
      <c r="J1113" s="29"/>
      <c r="K1113" s="29"/>
    </row>
    <row r="1114" spans="4:11">
      <c r="D1114" s="29"/>
      <c r="E1114" s="29"/>
      <c r="F1114" s="20"/>
      <c r="I1114" s="20"/>
      <c r="J1114" s="29"/>
      <c r="K1114" s="29"/>
    </row>
    <row r="1115" spans="4:11">
      <c r="D1115" s="29"/>
      <c r="E1115" s="29"/>
      <c r="F1115" s="20"/>
      <c r="I1115" s="20"/>
      <c r="J1115" s="29"/>
      <c r="K1115" s="29"/>
    </row>
    <row r="1116" spans="4:11">
      <c r="D1116" s="29"/>
      <c r="E1116" s="29"/>
      <c r="F1116" s="20"/>
      <c r="I1116" s="20"/>
      <c r="J1116" s="29"/>
      <c r="K1116" s="29"/>
    </row>
    <row r="1117" spans="4:11">
      <c r="D1117" s="29"/>
      <c r="E1117" s="29"/>
      <c r="F1117" s="20"/>
      <c r="I1117" s="20"/>
      <c r="J1117" s="29"/>
      <c r="K1117" s="29"/>
    </row>
    <row r="1118" spans="4:11">
      <c r="D1118" s="29"/>
      <c r="E1118" s="29"/>
      <c r="F1118" s="20"/>
      <c r="I1118" s="20"/>
      <c r="J1118" s="29"/>
      <c r="K1118" s="29"/>
    </row>
    <row r="1119" spans="4:11">
      <c r="D1119" s="29"/>
      <c r="E1119" s="29"/>
      <c r="F1119" s="20"/>
      <c r="I1119" s="20"/>
      <c r="J1119" s="29"/>
      <c r="K1119" s="29"/>
    </row>
    <row r="1120" spans="4:11">
      <c r="D1120" s="29"/>
      <c r="E1120" s="29"/>
      <c r="F1120" s="20"/>
      <c r="I1120" s="20"/>
      <c r="J1120" s="29"/>
      <c r="K1120" s="29"/>
    </row>
    <row r="1121" spans="4:11">
      <c r="D1121" s="29"/>
      <c r="E1121" s="29"/>
      <c r="F1121" s="20"/>
      <c r="I1121" s="20"/>
      <c r="J1121" s="29"/>
      <c r="K1121" s="29"/>
    </row>
    <row r="1122" spans="4:11">
      <c r="D1122" s="29"/>
      <c r="E1122" s="29"/>
      <c r="F1122" s="20"/>
      <c r="I1122" s="20"/>
      <c r="J1122" s="29"/>
      <c r="K1122" s="29"/>
    </row>
    <row r="1123" spans="4:11">
      <c r="D1123" s="29"/>
      <c r="E1123" s="29"/>
      <c r="F1123" s="20"/>
      <c r="I1123" s="20"/>
      <c r="J1123" s="29"/>
      <c r="K1123" s="29"/>
    </row>
    <row r="1124" spans="4:11">
      <c r="D1124" s="29"/>
      <c r="E1124" s="29"/>
      <c r="F1124" s="20"/>
      <c r="I1124" s="20"/>
      <c r="J1124" s="29"/>
      <c r="K1124" s="29"/>
    </row>
    <row r="1125" spans="4:11">
      <c r="D1125" s="29"/>
      <c r="E1125" s="29"/>
      <c r="F1125" s="20"/>
      <c r="I1125" s="20"/>
      <c r="J1125" s="29"/>
      <c r="K1125" s="29"/>
    </row>
    <row r="1126" spans="4:11">
      <c r="D1126" s="29"/>
      <c r="E1126" s="29"/>
      <c r="F1126" s="20"/>
      <c r="I1126" s="20"/>
      <c r="J1126" s="29"/>
      <c r="K1126" s="29"/>
    </row>
    <row r="1127" spans="4:11">
      <c r="D1127" s="29"/>
      <c r="E1127" s="29"/>
      <c r="F1127" s="20"/>
      <c r="I1127" s="20"/>
      <c r="J1127" s="29"/>
      <c r="K1127" s="29"/>
    </row>
    <row r="1128" spans="4:11">
      <c r="D1128" s="29"/>
      <c r="E1128" s="29"/>
      <c r="F1128" s="20"/>
      <c r="I1128" s="20"/>
      <c r="J1128" s="29"/>
      <c r="K1128" s="29"/>
    </row>
    <row r="1129" spans="4:11">
      <c r="D1129" s="29"/>
      <c r="E1129" s="29"/>
      <c r="F1129" s="20"/>
      <c r="I1129" s="20"/>
      <c r="J1129" s="29"/>
      <c r="K1129" s="29"/>
    </row>
    <row r="1130" spans="4:11">
      <c r="D1130" s="29"/>
      <c r="E1130" s="29"/>
      <c r="F1130" s="20"/>
      <c r="I1130" s="20"/>
      <c r="J1130" s="29"/>
      <c r="K1130" s="29"/>
    </row>
    <row r="1131" spans="4:11">
      <c r="D1131" s="29"/>
      <c r="E1131" s="29"/>
      <c r="F1131" s="20"/>
      <c r="I1131" s="20"/>
      <c r="J1131" s="29"/>
      <c r="K1131" s="29"/>
    </row>
    <row r="1132" spans="4:11">
      <c r="D1132" s="29"/>
      <c r="E1132" s="29"/>
      <c r="F1132" s="20"/>
      <c r="I1132" s="20"/>
      <c r="J1132" s="29"/>
      <c r="K1132" s="29"/>
    </row>
    <row r="1133" spans="4:11">
      <c r="D1133" s="29"/>
      <c r="E1133" s="29"/>
      <c r="F1133" s="20"/>
      <c r="I1133" s="20"/>
      <c r="J1133" s="29"/>
      <c r="K1133" s="29"/>
    </row>
    <row r="1134" spans="4:11">
      <c r="D1134" s="29"/>
      <c r="E1134" s="29"/>
      <c r="F1134" s="20"/>
      <c r="I1134" s="20"/>
      <c r="J1134" s="29"/>
      <c r="K1134" s="29"/>
    </row>
    <row r="1135" spans="4:11">
      <c r="D1135" s="29"/>
      <c r="E1135" s="29"/>
      <c r="F1135" s="20"/>
      <c r="I1135" s="20"/>
      <c r="J1135" s="29"/>
      <c r="K1135" s="29"/>
    </row>
    <row r="1136" spans="4:11">
      <c r="D1136" s="29"/>
      <c r="E1136" s="29"/>
      <c r="F1136" s="20"/>
      <c r="I1136" s="20"/>
      <c r="J1136" s="29"/>
      <c r="K1136" s="29"/>
    </row>
    <row r="1137" spans="4:11">
      <c r="D1137" s="29"/>
      <c r="E1137" s="29"/>
      <c r="F1137" s="20"/>
      <c r="I1137" s="20"/>
      <c r="J1137" s="29"/>
      <c r="K1137" s="29"/>
    </row>
    <row r="1138" spans="4:11">
      <c r="D1138" s="29"/>
      <c r="E1138" s="29"/>
      <c r="F1138" s="20"/>
      <c r="I1138" s="20"/>
      <c r="J1138" s="29"/>
      <c r="K1138" s="29"/>
    </row>
    <row r="1139" spans="4:11">
      <c r="D1139" s="29"/>
      <c r="E1139" s="29"/>
      <c r="F1139" s="20"/>
      <c r="I1139" s="20"/>
      <c r="J1139" s="29"/>
      <c r="K1139" s="29"/>
    </row>
    <row r="1140" spans="4:11">
      <c r="D1140" s="29"/>
      <c r="E1140" s="29"/>
      <c r="F1140" s="20"/>
      <c r="I1140" s="20"/>
      <c r="J1140" s="29"/>
      <c r="K1140" s="29"/>
    </row>
    <row r="1141" spans="4:11">
      <c r="D1141" s="29"/>
      <c r="E1141" s="29"/>
      <c r="F1141" s="20"/>
      <c r="I1141" s="20"/>
      <c r="J1141" s="29"/>
      <c r="K1141" s="29"/>
    </row>
    <row r="1142" spans="4:11">
      <c r="D1142" s="29"/>
      <c r="E1142" s="29"/>
      <c r="F1142" s="20"/>
      <c r="I1142" s="20"/>
      <c r="J1142" s="29"/>
      <c r="K1142" s="29"/>
    </row>
    <row r="1143" spans="4:11">
      <c r="D1143" s="29"/>
      <c r="E1143" s="29"/>
      <c r="F1143" s="20"/>
      <c r="I1143" s="20"/>
      <c r="J1143" s="29"/>
      <c r="K1143" s="29"/>
    </row>
    <row r="1144" spans="4:11">
      <c r="D1144" s="29"/>
      <c r="E1144" s="29"/>
      <c r="F1144" s="20"/>
      <c r="I1144" s="20"/>
      <c r="J1144" s="29"/>
      <c r="K1144" s="29"/>
    </row>
    <row r="1145" spans="4:11">
      <c r="D1145" s="29"/>
      <c r="E1145" s="29"/>
      <c r="F1145" s="20"/>
      <c r="I1145" s="20"/>
      <c r="J1145" s="29"/>
      <c r="K1145" s="29"/>
    </row>
    <row r="1146" spans="4:11">
      <c r="D1146" s="29"/>
      <c r="E1146" s="29"/>
      <c r="F1146" s="20"/>
      <c r="I1146" s="20"/>
      <c r="J1146" s="29"/>
      <c r="K1146" s="29"/>
    </row>
    <row r="1147" spans="4:11">
      <c r="D1147" s="29"/>
      <c r="E1147" s="29"/>
      <c r="F1147" s="20"/>
      <c r="I1147" s="20"/>
      <c r="J1147" s="29"/>
      <c r="K1147" s="29"/>
    </row>
    <row r="1148" spans="4:11">
      <c r="D1148" s="29"/>
      <c r="E1148" s="29"/>
      <c r="F1148" s="20"/>
      <c r="I1148" s="20"/>
      <c r="J1148" s="29"/>
      <c r="K1148" s="29"/>
    </row>
    <row r="1149" spans="4:11">
      <c r="D1149" s="29"/>
      <c r="E1149" s="29"/>
      <c r="F1149" s="20"/>
      <c r="I1149" s="20"/>
      <c r="J1149" s="29"/>
      <c r="K1149" s="29"/>
    </row>
    <row r="1150" spans="4:11">
      <c r="D1150" s="29"/>
      <c r="E1150" s="29"/>
      <c r="F1150" s="20"/>
      <c r="I1150" s="20"/>
      <c r="J1150" s="29"/>
      <c r="K1150" s="29"/>
    </row>
    <row r="1151" spans="4:11">
      <c r="D1151" s="29"/>
      <c r="E1151" s="29"/>
      <c r="F1151" s="20"/>
      <c r="I1151" s="20"/>
      <c r="J1151" s="29"/>
      <c r="K1151" s="29"/>
    </row>
    <row r="1152" spans="4:11">
      <c r="D1152" s="29"/>
      <c r="E1152" s="29"/>
      <c r="F1152" s="20"/>
      <c r="I1152" s="20"/>
      <c r="J1152" s="29"/>
      <c r="K1152" s="29"/>
    </row>
    <row r="1153" spans="4:11">
      <c r="D1153" s="29"/>
      <c r="E1153" s="29"/>
      <c r="F1153" s="20"/>
      <c r="I1153" s="20"/>
      <c r="J1153" s="29"/>
      <c r="K1153" s="29"/>
    </row>
    <row r="1154" spans="4:11">
      <c r="D1154" s="29"/>
      <c r="E1154" s="29"/>
      <c r="F1154" s="20"/>
      <c r="I1154" s="20"/>
      <c r="J1154" s="29"/>
      <c r="K1154" s="29"/>
    </row>
    <row r="1155" spans="4:11">
      <c r="D1155" s="29"/>
      <c r="E1155" s="29"/>
      <c r="F1155" s="20"/>
      <c r="I1155" s="20"/>
      <c r="J1155" s="29"/>
      <c r="K1155" s="29"/>
    </row>
    <row r="1156" spans="4:11">
      <c r="D1156" s="29"/>
      <c r="E1156" s="29"/>
      <c r="F1156" s="20"/>
      <c r="I1156" s="20"/>
      <c r="J1156" s="29"/>
      <c r="K1156" s="29"/>
    </row>
    <row r="1157" spans="4:11">
      <c r="D1157" s="29"/>
      <c r="E1157" s="29"/>
      <c r="F1157" s="20"/>
      <c r="I1157" s="20"/>
      <c r="J1157" s="29"/>
      <c r="K1157" s="29"/>
    </row>
    <row r="1158" spans="4:11">
      <c r="D1158" s="29"/>
      <c r="E1158" s="29"/>
      <c r="F1158" s="20"/>
      <c r="I1158" s="20"/>
      <c r="J1158" s="29"/>
      <c r="K1158" s="29"/>
    </row>
    <row r="1159" spans="4:11">
      <c r="D1159" s="29"/>
      <c r="E1159" s="29"/>
      <c r="F1159" s="20"/>
      <c r="I1159" s="20"/>
      <c r="J1159" s="29"/>
      <c r="K1159" s="29"/>
    </row>
    <row r="1160" spans="4:11">
      <c r="D1160" s="29"/>
      <c r="E1160" s="29"/>
      <c r="F1160" s="20"/>
      <c r="I1160" s="20"/>
      <c r="J1160" s="29"/>
      <c r="K1160" s="29"/>
    </row>
  </sheetData>
  <sheetProtection algorithmName="SHA-512" hashValue="vqmPnCmM1OTHG9Svo/nXUupzyPqyCq/TsYd84FBmqCRGxBIP4xBvinzJROUJqLO4rQQIiNZTaWzQmcqdAp7PBQ==" saltValue="Uh3MAYktTz/tzWJcur7X9w==" spinCount="100000" sheet="1" objects="1" scenarios="1"/>
  <dataValidations count="5">
    <dataValidation type="list" allowBlank="1" showInputMessage="1" showErrorMessage="1" sqref="J12:J1147">
      <formula1>$M$5:$M$7</formula1>
    </dataValidation>
    <dataValidation type="list" allowBlank="1" showInputMessage="1" showErrorMessage="1" sqref="K12">
      <formula1>$O$9:$O$9</formula1>
    </dataValidation>
    <dataValidation type="list" allowBlank="1" showInputMessage="1" showErrorMessage="1" sqref="K68:K168 K13:K30 K32 K34:K42 K44:K58 K60:K65">
      <formula1>$O$5:$O$8</formula1>
    </dataValidation>
    <dataValidation type="list" allowBlank="1" showInputMessage="1" showErrorMessage="1" sqref="K31 K33 K43 K59 K66:K67">
      <formula1>$N$5:$N$8</formula1>
    </dataValidation>
    <dataValidation type="list" allowBlank="1" showInputMessage="1" showErrorMessage="1" sqref="G12:G21">
      <formula1>$J$2:$J$5</formula1>
    </dataValidation>
  </dataValidations>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
  <sheetViews>
    <sheetView workbookViewId="0">
      <selection activeCell="C6" sqref="C6"/>
    </sheetView>
  </sheetViews>
  <sheetFormatPr defaultColWidth="8.85546875" defaultRowHeight="15"/>
  <cols>
    <col min="1" max="1" width="8.85546875" style="19"/>
    <col min="2" max="3" width="14.7109375" style="19" customWidth="1"/>
    <col min="4" max="16384" width="8.85546875" style="19"/>
  </cols>
  <sheetData>
    <row r="2" spans="2:3" ht="29.45" customHeight="1">
      <c r="B2" s="107" t="s">
        <v>0</v>
      </c>
      <c r="C2" s="107" t="s">
        <v>1</v>
      </c>
    </row>
    <row r="3" spans="2:3" ht="29.45" customHeight="1">
      <c r="B3" s="108" t="s">
        <v>2</v>
      </c>
      <c r="C3" s="106">
        <v>0</v>
      </c>
    </row>
    <row r="4" spans="2:3" ht="29.45" customHeight="1">
      <c r="B4" s="109" t="s">
        <v>3</v>
      </c>
      <c r="C4" s="110">
        <v>1</v>
      </c>
    </row>
    <row r="5" spans="2:3" ht="15.75" thickBot="1"/>
    <row r="6" spans="2:3" s="105" customFormat="1" ht="29.45" customHeight="1" thickBot="1">
      <c r="B6" s="111" t="s">
        <v>8</v>
      </c>
      <c r="C6" s="104">
        <v>0</v>
      </c>
    </row>
  </sheetData>
  <sheetProtection password="CC79" sheet="1" objects="1" scenarios="1"/>
  <dataValidations count="1">
    <dataValidation type="list" allowBlank="1" showInputMessage="1" showErrorMessage="1" sqref="C6">
      <formula1>$C$3:$C$4</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12"/>
  <sheetViews>
    <sheetView topLeftCell="C1" zoomScale="80" zoomScaleNormal="80" zoomScalePageLayoutView="115" workbookViewId="0">
      <selection activeCell="G14" sqref="G14"/>
    </sheetView>
  </sheetViews>
  <sheetFormatPr defaultColWidth="8.85546875" defaultRowHeight="15"/>
  <cols>
    <col min="1" max="1" width="8.85546875" style="19"/>
    <col min="2" max="3" width="14.42578125" style="19" customWidth="1"/>
    <col min="4" max="4" width="7.42578125" style="19" customWidth="1"/>
    <col min="5" max="5" width="7" style="19" customWidth="1"/>
    <col min="6" max="6" width="29.28515625" style="19" customWidth="1"/>
    <col min="7" max="7" width="3.7109375" style="19" customWidth="1"/>
    <col min="8" max="8" width="15.85546875" style="19" customWidth="1"/>
    <col min="9" max="9" width="28.42578125" style="19" customWidth="1"/>
    <col min="10" max="10" width="3.7109375" style="19" customWidth="1"/>
    <col min="11" max="11" width="14.42578125" style="19" customWidth="1"/>
    <col min="12" max="12" width="29.42578125" style="19" customWidth="1"/>
    <col min="13" max="13" width="3.7109375" style="19" customWidth="1"/>
    <col min="14" max="14" width="13.42578125" style="19" customWidth="1"/>
    <col min="15" max="17" width="8.85546875" style="19"/>
    <col min="18" max="18" width="0" style="19" hidden="1" customWidth="1"/>
    <col min="19" max="16384" width="8.85546875" style="19"/>
  </cols>
  <sheetData>
    <row r="1" spans="2:18">
      <c r="R1" s="29" t="s">
        <v>682</v>
      </c>
    </row>
    <row r="2" spans="2:18" ht="30.6" customHeight="1">
      <c r="B2" s="107" t="s">
        <v>4</v>
      </c>
      <c r="C2" s="107" t="s">
        <v>1</v>
      </c>
      <c r="R2" s="29" t="s">
        <v>692</v>
      </c>
    </row>
    <row r="3" spans="2:18" ht="30.6" customHeight="1">
      <c r="B3" s="106" t="s">
        <v>3</v>
      </c>
      <c r="C3" s="106">
        <v>1</v>
      </c>
      <c r="R3" s="29" t="s">
        <v>879</v>
      </c>
    </row>
    <row r="4" spans="2:18" ht="30.6" customHeight="1">
      <c r="B4" s="110" t="s">
        <v>2</v>
      </c>
      <c r="C4" s="110">
        <v>0</v>
      </c>
      <c r="R4" s="29" t="s">
        <v>749</v>
      </c>
    </row>
    <row r="5" spans="2:18" ht="15.75" thickBot="1">
      <c r="B5" s="48"/>
      <c r="C5" s="48"/>
    </row>
    <row r="6" spans="2:18" ht="28.7" customHeight="1" thickBot="1">
      <c r="B6" s="140" t="s">
        <v>8</v>
      </c>
      <c r="C6" s="141">
        <f>IF(I94&lt;=0.85,C3,C4)</f>
        <v>1</v>
      </c>
    </row>
    <row r="9" spans="2:18" ht="23.25">
      <c r="D9" s="522" t="s">
        <v>919</v>
      </c>
      <c r="E9" s="522"/>
      <c r="F9" s="522"/>
      <c r="G9" s="522"/>
      <c r="H9" s="522"/>
      <c r="I9" s="522"/>
      <c r="J9" s="522"/>
      <c r="K9" s="522"/>
      <c r="L9" s="522"/>
      <c r="M9" s="522"/>
      <c r="N9" s="522"/>
    </row>
    <row r="10" spans="2:18">
      <c r="D10" s="523" t="s">
        <v>920</v>
      </c>
      <c r="E10" s="523"/>
      <c r="F10" s="523"/>
      <c r="G10" s="523"/>
      <c r="H10" s="523"/>
      <c r="I10" s="523"/>
      <c r="J10" s="523"/>
      <c r="K10" s="523"/>
      <c r="L10" s="523"/>
      <c r="M10" s="523"/>
      <c r="N10" s="523"/>
    </row>
    <row r="11" spans="2:18" ht="27.75" customHeight="1">
      <c r="D11" s="406" t="s">
        <v>906</v>
      </c>
      <c r="E11" s="407"/>
      <c r="F11" s="142">
        <f>'Informacion de la OMA'!B6</f>
        <v>0</v>
      </c>
      <c r="G11" s="406" t="s">
        <v>907</v>
      </c>
      <c r="H11" s="407"/>
      <c r="I11" s="143">
        <f>'Informacion de la OMA'!D6</f>
        <v>0</v>
      </c>
      <c r="J11" s="406" t="s">
        <v>908</v>
      </c>
      <c r="K11" s="407"/>
      <c r="L11" s="144">
        <f>'Informacion de la OMA'!D12</f>
        <v>0</v>
      </c>
      <c r="M11" s="524" t="s">
        <v>679</v>
      </c>
      <c r="N11" s="524"/>
    </row>
    <row r="12" spans="2:18" ht="42.75" thickBot="1">
      <c r="D12" s="525" t="s">
        <v>680</v>
      </c>
      <c r="E12" s="526"/>
      <c r="F12" s="145" t="s">
        <v>681</v>
      </c>
      <c r="G12" s="146" t="s">
        <v>682</v>
      </c>
      <c r="H12" s="147" t="s">
        <v>683</v>
      </c>
      <c r="I12" s="148" t="s">
        <v>684</v>
      </c>
      <c r="J12" s="146" t="s">
        <v>682</v>
      </c>
      <c r="K12" s="147" t="s">
        <v>683</v>
      </c>
      <c r="L12" s="149" t="s">
        <v>685</v>
      </c>
      <c r="M12" s="146" t="s">
        <v>682</v>
      </c>
      <c r="N12" s="147" t="s">
        <v>683</v>
      </c>
    </row>
    <row r="13" spans="2:18">
      <c r="D13" s="527" t="s">
        <v>686</v>
      </c>
      <c r="E13" s="531" t="s">
        <v>687</v>
      </c>
      <c r="F13" s="534" t="s">
        <v>688</v>
      </c>
      <c r="G13" s="535"/>
      <c r="H13" s="468"/>
      <c r="I13" s="536" t="s">
        <v>689</v>
      </c>
      <c r="J13" s="536"/>
      <c r="K13" s="468"/>
      <c r="L13" s="536" t="s">
        <v>690</v>
      </c>
      <c r="M13" s="536"/>
      <c r="N13" s="470"/>
    </row>
    <row r="14" spans="2:18" ht="89.25">
      <c r="D14" s="528"/>
      <c r="E14" s="532"/>
      <c r="F14" s="152" t="s">
        <v>691</v>
      </c>
      <c r="G14" s="1"/>
      <c r="H14" s="469"/>
      <c r="I14" s="151" t="s">
        <v>693</v>
      </c>
      <c r="J14" s="1"/>
      <c r="K14" s="469"/>
      <c r="L14" s="150" t="s">
        <v>694</v>
      </c>
      <c r="M14" s="1"/>
      <c r="N14" s="471"/>
    </row>
    <row r="15" spans="2:18">
      <c r="D15" s="528"/>
      <c r="E15" s="532"/>
      <c r="F15" s="537" t="s">
        <v>695</v>
      </c>
      <c r="G15" s="538"/>
      <c r="H15" s="480"/>
      <c r="I15" s="539" t="s">
        <v>696</v>
      </c>
      <c r="J15" s="539"/>
      <c r="K15" s="480"/>
      <c r="L15" s="519" t="s">
        <v>697</v>
      </c>
      <c r="M15" s="519"/>
      <c r="N15" s="485"/>
    </row>
    <row r="16" spans="2:18" ht="63.75">
      <c r="D16" s="528"/>
      <c r="E16" s="532"/>
      <c r="F16" s="152" t="s">
        <v>698</v>
      </c>
      <c r="G16" s="1"/>
      <c r="H16" s="469"/>
      <c r="I16" s="151" t="s">
        <v>699</v>
      </c>
      <c r="J16" s="1"/>
      <c r="K16" s="469"/>
      <c r="L16" s="150" t="s">
        <v>700</v>
      </c>
      <c r="M16" s="1"/>
      <c r="N16" s="471"/>
    </row>
    <row r="17" spans="4:14">
      <c r="D17" s="528"/>
      <c r="E17" s="532"/>
      <c r="F17" s="537" t="s">
        <v>701</v>
      </c>
      <c r="G17" s="538"/>
      <c r="H17" s="480"/>
      <c r="I17" s="539" t="s">
        <v>702</v>
      </c>
      <c r="J17" s="539"/>
      <c r="K17" s="480"/>
      <c r="L17" s="520"/>
      <c r="M17" s="521"/>
      <c r="N17" s="485"/>
    </row>
    <row r="18" spans="4:14" ht="63.75">
      <c r="D18" s="528"/>
      <c r="E18" s="533"/>
      <c r="F18" s="152" t="s">
        <v>703</v>
      </c>
      <c r="G18" s="1"/>
      <c r="H18" s="469"/>
      <c r="I18" s="151" t="s">
        <v>704</v>
      </c>
      <c r="J18" s="1"/>
      <c r="K18" s="469"/>
      <c r="L18" s="153"/>
      <c r="M18" s="114"/>
      <c r="N18" s="501"/>
    </row>
    <row r="19" spans="4:14">
      <c r="D19" s="529"/>
      <c r="E19" s="516" t="s">
        <v>705</v>
      </c>
      <c r="F19" s="478" t="s">
        <v>706</v>
      </c>
      <c r="G19" s="479"/>
      <c r="H19" s="480"/>
      <c r="I19" s="519" t="s">
        <v>707</v>
      </c>
      <c r="J19" s="519"/>
      <c r="K19" s="480"/>
      <c r="L19" s="520"/>
      <c r="M19" s="521"/>
      <c r="N19" s="485"/>
    </row>
    <row r="20" spans="4:14" ht="63.75">
      <c r="D20" s="529"/>
      <c r="E20" s="517"/>
      <c r="F20" s="152" t="s">
        <v>708</v>
      </c>
      <c r="G20" s="1"/>
      <c r="H20" s="469"/>
      <c r="I20" s="151" t="s">
        <v>709</v>
      </c>
      <c r="J20" s="1"/>
      <c r="K20" s="469"/>
      <c r="L20" s="113"/>
      <c r="M20" s="114"/>
      <c r="N20" s="501"/>
    </row>
    <row r="21" spans="4:14">
      <c r="D21" s="529"/>
      <c r="E21" s="517"/>
      <c r="F21" s="478" t="s">
        <v>710</v>
      </c>
      <c r="G21" s="479"/>
      <c r="H21" s="480"/>
      <c r="I21" s="519" t="s">
        <v>711</v>
      </c>
      <c r="J21" s="519"/>
      <c r="K21" s="480"/>
      <c r="L21" s="499"/>
      <c r="M21" s="500"/>
      <c r="N21" s="485"/>
    </row>
    <row r="22" spans="4:14" ht="63.75">
      <c r="D22" s="529"/>
      <c r="E22" s="517"/>
      <c r="F22" s="152" t="s">
        <v>712</v>
      </c>
      <c r="G22" s="1"/>
      <c r="H22" s="469"/>
      <c r="I22" s="151" t="s">
        <v>713</v>
      </c>
      <c r="J22" s="2"/>
      <c r="K22" s="469"/>
      <c r="L22" s="115"/>
      <c r="M22" s="114"/>
      <c r="N22" s="501"/>
    </row>
    <row r="23" spans="4:14">
      <c r="D23" s="529"/>
      <c r="E23" s="517"/>
      <c r="F23" s="478" t="s">
        <v>714</v>
      </c>
      <c r="G23" s="479"/>
      <c r="H23" s="480"/>
      <c r="I23" s="478" t="s">
        <v>715</v>
      </c>
      <c r="J23" s="479"/>
      <c r="K23" s="480"/>
      <c r="L23" s="478" t="s">
        <v>716</v>
      </c>
      <c r="M23" s="479"/>
      <c r="N23" s="485"/>
    </row>
    <row r="24" spans="4:14" ht="102">
      <c r="D24" s="529"/>
      <c r="E24" s="517"/>
      <c r="F24" s="152" t="s">
        <v>717</v>
      </c>
      <c r="G24" s="1"/>
      <c r="H24" s="469"/>
      <c r="I24" s="151" t="s">
        <v>718</v>
      </c>
      <c r="J24" s="1"/>
      <c r="K24" s="469"/>
      <c r="L24" s="150" t="s">
        <v>719</v>
      </c>
      <c r="M24" s="1"/>
      <c r="N24" s="471"/>
    </row>
    <row r="25" spans="4:14">
      <c r="D25" s="529"/>
      <c r="E25" s="517"/>
      <c r="F25" s="478" t="s">
        <v>720</v>
      </c>
      <c r="G25" s="479"/>
      <c r="H25" s="480"/>
      <c r="I25" s="478" t="s">
        <v>721</v>
      </c>
      <c r="J25" s="479"/>
      <c r="K25" s="480"/>
      <c r="L25" s="478" t="s">
        <v>722</v>
      </c>
      <c r="M25" s="479"/>
      <c r="N25" s="485"/>
    </row>
    <row r="26" spans="4:14" ht="63.75">
      <c r="D26" s="529"/>
      <c r="E26" s="518"/>
      <c r="F26" s="152" t="s">
        <v>723</v>
      </c>
      <c r="G26" s="1"/>
      <c r="H26" s="469"/>
      <c r="I26" s="151" t="s">
        <v>724</v>
      </c>
      <c r="J26" s="1"/>
      <c r="K26" s="469"/>
      <c r="L26" s="150" t="s">
        <v>725</v>
      </c>
      <c r="M26" s="2"/>
      <c r="N26" s="471"/>
    </row>
    <row r="27" spans="4:14">
      <c r="D27" s="529"/>
      <c r="E27" s="487" t="s">
        <v>726</v>
      </c>
      <c r="F27" s="508" t="s">
        <v>727</v>
      </c>
      <c r="G27" s="515"/>
      <c r="H27" s="480"/>
      <c r="I27" s="508" t="s">
        <v>728</v>
      </c>
      <c r="J27" s="515"/>
      <c r="K27" s="480"/>
      <c r="L27" s="508" t="s">
        <v>729</v>
      </c>
      <c r="M27" s="515"/>
      <c r="N27" s="485"/>
    </row>
    <row r="28" spans="4:14" ht="63.75">
      <c r="D28" s="529"/>
      <c r="E28" s="464"/>
      <c r="F28" s="152" t="s">
        <v>730</v>
      </c>
      <c r="G28" s="1"/>
      <c r="H28" s="469"/>
      <c r="I28" s="151" t="s">
        <v>731</v>
      </c>
      <c r="J28" s="1"/>
      <c r="K28" s="469"/>
      <c r="L28" s="150" t="s">
        <v>732</v>
      </c>
      <c r="M28" s="1"/>
      <c r="N28" s="471"/>
    </row>
    <row r="29" spans="4:14">
      <c r="D29" s="529"/>
      <c r="E29" s="464"/>
      <c r="F29" s="502" t="s">
        <v>733</v>
      </c>
      <c r="G29" s="503"/>
      <c r="H29" s="480"/>
      <c r="I29" s="482"/>
      <c r="J29" s="482"/>
      <c r="K29" s="480"/>
      <c r="L29" s="478" t="s">
        <v>734</v>
      </c>
      <c r="M29" s="479"/>
      <c r="N29" s="485"/>
    </row>
    <row r="30" spans="4:14" ht="63.75">
      <c r="D30" s="529"/>
      <c r="E30" s="464"/>
      <c r="F30" s="112" t="s">
        <v>735</v>
      </c>
      <c r="G30" s="1"/>
      <c r="H30" s="469"/>
      <c r="I30" s="154"/>
      <c r="J30" s="114"/>
      <c r="K30" s="507"/>
      <c r="L30" s="150" t="s">
        <v>736</v>
      </c>
      <c r="M30" s="1"/>
      <c r="N30" s="471"/>
    </row>
    <row r="31" spans="4:14">
      <c r="D31" s="529"/>
      <c r="E31" s="487" t="s">
        <v>737</v>
      </c>
      <c r="F31" s="478" t="s">
        <v>738</v>
      </c>
      <c r="G31" s="479"/>
      <c r="H31" s="480"/>
      <c r="I31" s="510" t="s">
        <v>739</v>
      </c>
      <c r="J31" s="479"/>
      <c r="K31" s="480"/>
      <c r="L31" s="478" t="s">
        <v>740</v>
      </c>
      <c r="M31" s="479"/>
      <c r="N31" s="485"/>
    </row>
    <row r="32" spans="4:14" ht="76.5">
      <c r="D32" s="529"/>
      <c r="E32" s="487"/>
      <c r="F32" s="152" t="s">
        <v>741</v>
      </c>
      <c r="G32" s="1"/>
      <c r="H32" s="509"/>
      <c r="I32" s="155" t="s">
        <v>742</v>
      </c>
      <c r="J32" s="3"/>
      <c r="K32" s="480"/>
      <c r="L32" s="150" t="s">
        <v>743</v>
      </c>
      <c r="M32" s="1"/>
      <c r="N32" s="485"/>
    </row>
    <row r="33" spans="4:14">
      <c r="D33" s="529"/>
      <c r="E33" s="487"/>
      <c r="F33" s="478" t="s">
        <v>744</v>
      </c>
      <c r="G33" s="479"/>
      <c r="H33" s="480"/>
      <c r="I33" s="508" t="s">
        <v>745</v>
      </c>
      <c r="J33" s="479"/>
      <c r="K33" s="480"/>
      <c r="L33" s="478" t="s">
        <v>746</v>
      </c>
      <c r="M33" s="479"/>
      <c r="N33" s="485"/>
    </row>
    <row r="34" spans="4:14" ht="51">
      <c r="D34" s="529"/>
      <c r="E34" s="487"/>
      <c r="F34" s="152" t="s">
        <v>747</v>
      </c>
      <c r="G34" s="1"/>
      <c r="H34" s="480"/>
      <c r="I34" s="151" t="s">
        <v>748</v>
      </c>
      <c r="J34" s="2"/>
      <c r="K34" s="480"/>
      <c r="L34" s="150" t="s">
        <v>750</v>
      </c>
      <c r="M34" s="1"/>
      <c r="N34" s="485"/>
    </row>
    <row r="35" spans="4:14">
      <c r="D35" s="529"/>
      <c r="E35" s="487"/>
      <c r="F35" s="478" t="s">
        <v>751</v>
      </c>
      <c r="G35" s="479"/>
      <c r="H35" s="480"/>
      <c r="I35" s="511" t="s">
        <v>752</v>
      </c>
      <c r="J35" s="512"/>
      <c r="K35" s="480"/>
      <c r="L35" s="513"/>
      <c r="M35" s="514"/>
      <c r="N35" s="485"/>
    </row>
    <row r="36" spans="4:14" ht="77.25">
      <c r="D36" s="529"/>
      <c r="E36" s="487"/>
      <c r="F36" s="156" t="s">
        <v>753</v>
      </c>
      <c r="G36" s="1"/>
      <c r="H36" s="480"/>
      <c r="I36" s="151" t="s">
        <v>754</v>
      </c>
      <c r="J36" s="2"/>
      <c r="K36" s="480"/>
      <c r="L36" s="157"/>
      <c r="M36" s="4"/>
      <c r="N36" s="485"/>
    </row>
    <row r="37" spans="4:14">
      <c r="D37" s="529"/>
      <c r="E37" s="487" t="s">
        <v>755</v>
      </c>
      <c r="F37" s="478" t="s">
        <v>756</v>
      </c>
      <c r="G37" s="479"/>
      <c r="H37" s="480"/>
      <c r="I37" s="478" t="s">
        <v>757</v>
      </c>
      <c r="J37" s="479"/>
      <c r="K37" s="480"/>
      <c r="L37" s="478" t="s">
        <v>758</v>
      </c>
      <c r="M37" s="479"/>
      <c r="N37" s="485"/>
    </row>
    <row r="38" spans="4:14" ht="89.25">
      <c r="D38" s="529"/>
      <c r="E38" s="464"/>
      <c r="F38" s="152" t="s">
        <v>759</v>
      </c>
      <c r="G38" s="1"/>
      <c r="H38" s="469"/>
      <c r="I38" s="158" t="s">
        <v>760</v>
      </c>
      <c r="J38" s="1"/>
      <c r="K38" s="469"/>
      <c r="L38" s="150" t="s">
        <v>761</v>
      </c>
      <c r="M38" s="1"/>
      <c r="N38" s="471"/>
    </row>
    <row r="39" spans="4:14">
      <c r="D39" s="529"/>
      <c r="E39" s="464"/>
      <c r="F39" s="478" t="s">
        <v>762</v>
      </c>
      <c r="G39" s="479"/>
      <c r="H39" s="480"/>
      <c r="I39" s="478" t="s">
        <v>763</v>
      </c>
      <c r="J39" s="479"/>
      <c r="K39" s="30"/>
      <c r="L39" s="478" t="s">
        <v>764</v>
      </c>
      <c r="M39" s="479"/>
      <c r="N39" s="485"/>
    </row>
    <row r="40" spans="4:14" ht="102">
      <c r="D40" s="529"/>
      <c r="E40" s="464"/>
      <c r="F40" s="152" t="s">
        <v>765</v>
      </c>
      <c r="G40" s="1"/>
      <c r="H40" s="469"/>
      <c r="I40" s="151" t="s">
        <v>766</v>
      </c>
      <c r="J40" s="2"/>
      <c r="K40" s="30"/>
      <c r="L40" s="150" t="s">
        <v>767</v>
      </c>
      <c r="M40" s="1"/>
      <c r="N40" s="471"/>
    </row>
    <row r="41" spans="4:14">
      <c r="D41" s="529"/>
      <c r="E41" s="464"/>
      <c r="F41" s="478" t="s">
        <v>768</v>
      </c>
      <c r="G41" s="479"/>
      <c r="H41" s="480"/>
      <c r="I41" s="478" t="s">
        <v>769</v>
      </c>
      <c r="J41" s="479"/>
      <c r="K41" s="480"/>
      <c r="L41" s="478" t="s">
        <v>763</v>
      </c>
      <c r="M41" s="479"/>
      <c r="N41" s="31"/>
    </row>
    <row r="42" spans="4:14" ht="63.75">
      <c r="D42" s="529"/>
      <c r="E42" s="464"/>
      <c r="F42" s="152" t="s">
        <v>770</v>
      </c>
      <c r="G42" s="1"/>
      <c r="H42" s="469"/>
      <c r="I42" s="151" t="s">
        <v>771</v>
      </c>
      <c r="J42" s="1"/>
      <c r="K42" s="469"/>
      <c r="L42" s="150" t="s">
        <v>772</v>
      </c>
      <c r="M42" s="1"/>
      <c r="N42" s="31"/>
    </row>
    <row r="43" spans="4:14">
      <c r="D43" s="529"/>
      <c r="E43" s="464"/>
      <c r="F43" s="478" t="s">
        <v>773</v>
      </c>
      <c r="G43" s="479"/>
      <c r="H43" s="480"/>
      <c r="I43" s="478" t="s">
        <v>774</v>
      </c>
      <c r="J43" s="479"/>
      <c r="K43" s="480"/>
      <c r="L43" s="499"/>
      <c r="M43" s="500"/>
      <c r="N43" s="485"/>
    </row>
    <row r="44" spans="4:14" ht="76.5">
      <c r="D44" s="529"/>
      <c r="E44" s="464"/>
      <c r="F44" s="152" t="s">
        <v>775</v>
      </c>
      <c r="G44" s="1"/>
      <c r="H44" s="469"/>
      <c r="I44" s="151" t="s">
        <v>776</v>
      </c>
      <c r="J44" s="2"/>
      <c r="K44" s="469"/>
      <c r="L44" s="159"/>
      <c r="M44" s="114"/>
      <c r="N44" s="501"/>
    </row>
    <row r="45" spans="4:14">
      <c r="D45" s="529"/>
      <c r="E45" s="464"/>
      <c r="F45" s="478" t="s">
        <v>777</v>
      </c>
      <c r="G45" s="479"/>
      <c r="H45" s="480"/>
      <c r="I45" s="505"/>
      <c r="J45" s="506"/>
      <c r="K45" s="480"/>
      <c r="L45" s="505"/>
      <c r="M45" s="506"/>
      <c r="N45" s="485"/>
    </row>
    <row r="46" spans="4:14" ht="51">
      <c r="D46" s="529"/>
      <c r="E46" s="464"/>
      <c r="F46" s="152" t="s">
        <v>778</v>
      </c>
      <c r="G46" s="1"/>
      <c r="H46" s="469"/>
      <c r="I46" s="159"/>
      <c r="J46" s="114"/>
      <c r="K46" s="507"/>
      <c r="L46" s="159"/>
      <c r="M46" s="114"/>
      <c r="N46" s="501"/>
    </row>
    <row r="47" spans="4:14">
      <c r="D47" s="529"/>
      <c r="E47" s="464"/>
      <c r="F47" s="478" t="s">
        <v>779</v>
      </c>
      <c r="G47" s="479"/>
      <c r="H47" s="480"/>
      <c r="I47" s="504"/>
      <c r="J47" s="504"/>
      <c r="K47" s="480"/>
      <c r="L47" s="505"/>
      <c r="M47" s="506"/>
      <c r="N47" s="485"/>
    </row>
    <row r="48" spans="4:14" ht="39" thickBot="1">
      <c r="D48" s="530"/>
      <c r="E48" s="465"/>
      <c r="F48" s="161" t="s">
        <v>780</v>
      </c>
      <c r="G48" s="6"/>
      <c r="H48" s="481"/>
      <c r="I48" s="160"/>
      <c r="J48" s="117"/>
      <c r="K48" s="483"/>
      <c r="L48" s="160"/>
      <c r="M48" s="117"/>
      <c r="N48" s="486"/>
    </row>
    <row r="49" spans="4:14">
      <c r="D49" s="460" t="s">
        <v>781</v>
      </c>
      <c r="E49" s="463" t="s">
        <v>782</v>
      </c>
      <c r="F49" s="466" t="s">
        <v>783</v>
      </c>
      <c r="G49" s="467"/>
      <c r="H49" s="468"/>
      <c r="I49" s="466" t="s">
        <v>784</v>
      </c>
      <c r="J49" s="467"/>
      <c r="K49" s="468"/>
      <c r="L49" s="466" t="s">
        <v>785</v>
      </c>
      <c r="M49" s="467"/>
      <c r="N49" s="470"/>
    </row>
    <row r="50" spans="4:14" ht="87.75" customHeight="1">
      <c r="D50" s="461"/>
      <c r="E50" s="464"/>
      <c r="F50" s="152" t="s">
        <v>786</v>
      </c>
      <c r="G50" s="1"/>
      <c r="H50" s="469"/>
      <c r="I50" s="151" t="s">
        <v>787</v>
      </c>
      <c r="J50" s="1"/>
      <c r="K50" s="469"/>
      <c r="L50" s="150" t="s">
        <v>788</v>
      </c>
      <c r="M50" s="1"/>
      <c r="N50" s="471"/>
    </row>
    <row r="51" spans="4:14">
      <c r="D51" s="461"/>
      <c r="E51" s="464"/>
      <c r="F51" s="478" t="s">
        <v>789</v>
      </c>
      <c r="G51" s="479"/>
      <c r="H51" s="480"/>
      <c r="I51" s="478" t="s">
        <v>790</v>
      </c>
      <c r="J51" s="479"/>
      <c r="K51" s="480"/>
      <c r="L51" s="478" t="s">
        <v>791</v>
      </c>
      <c r="M51" s="479"/>
      <c r="N51" s="485"/>
    </row>
    <row r="52" spans="4:14" ht="76.5">
      <c r="D52" s="461"/>
      <c r="E52" s="464"/>
      <c r="F52" s="152" t="s">
        <v>792</v>
      </c>
      <c r="G52" s="1"/>
      <c r="H52" s="469"/>
      <c r="I52" s="151" t="s">
        <v>793</v>
      </c>
      <c r="J52" s="1"/>
      <c r="K52" s="469"/>
      <c r="L52" s="150" t="s">
        <v>794</v>
      </c>
      <c r="M52" s="2"/>
      <c r="N52" s="471"/>
    </row>
    <row r="53" spans="4:14">
      <c r="D53" s="461"/>
      <c r="E53" s="464"/>
      <c r="F53" s="478" t="s">
        <v>795</v>
      </c>
      <c r="G53" s="479"/>
      <c r="H53" s="480"/>
      <c r="I53" s="478" t="s">
        <v>790</v>
      </c>
      <c r="J53" s="479"/>
      <c r="K53" s="480"/>
      <c r="L53" s="478" t="s">
        <v>796</v>
      </c>
      <c r="M53" s="479"/>
      <c r="N53" s="485"/>
    </row>
    <row r="54" spans="4:14" ht="89.25">
      <c r="D54" s="461"/>
      <c r="E54" s="464"/>
      <c r="F54" s="152" t="s">
        <v>797</v>
      </c>
      <c r="G54" s="1"/>
      <c r="H54" s="469"/>
      <c r="I54" s="151" t="s">
        <v>798</v>
      </c>
      <c r="J54" s="1"/>
      <c r="K54" s="469"/>
      <c r="L54" s="150" t="s">
        <v>799</v>
      </c>
      <c r="M54" s="2"/>
      <c r="N54" s="471"/>
    </row>
    <row r="55" spans="4:14">
      <c r="D55" s="461"/>
      <c r="E55" s="487" t="s">
        <v>800</v>
      </c>
      <c r="F55" s="478" t="s">
        <v>801</v>
      </c>
      <c r="G55" s="479"/>
      <c r="H55" s="480"/>
      <c r="I55" s="478" t="s">
        <v>802</v>
      </c>
      <c r="J55" s="479"/>
      <c r="K55" s="480"/>
      <c r="L55" s="499"/>
      <c r="M55" s="500"/>
      <c r="N55" s="485"/>
    </row>
    <row r="56" spans="4:14" ht="63.75">
      <c r="D56" s="461"/>
      <c r="E56" s="464"/>
      <c r="F56" s="152" t="s">
        <v>803</v>
      </c>
      <c r="G56" s="1"/>
      <c r="H56" s="469"/>
      <c r="I56" s="151" t="s">
        <v>804</v>
      </c>
      <c r="J56" s="1"/>
      <c r="K56" s="469"/>
      <c r="L56" s="159"/>
      <c r="M56" s="114"/>
      <c r="N56" s="501"/>
    </row>
    <row r="57" spans="4:14">
      <c r="D57" s="461"/>
      <c r="E57" s="464"/>
      <c r="F57" s="478" t="s">
        <v>805</v>
      </c>
      <c r="G57" s="479"/>
      <c r="H57" s="480"/>
      <c r="I57" s="478" t="s">
        <v>806</v>
      </c>
      <c r="J57" s="479"/>
      <c r="K57" s="480"/>
      <c r="L57" s="502"/>
      <c r="M57" s="503"/>
      <c r="N57" s="485"/>
    </row>
    <row r="58" spans="4:14">
      <c r="D58" s="461"/>
      <c r="E58" s="464"/>
      <c r="F58" s="118"/>
      <c r="G58" s="1"/>
      <c r="H58" s="469"/>
      <c r="I58" s="118"/>
      <c r="J58" s="1"/>
      <c r="K58" s="469"/>
      <c r="L58" s="118"/>
      <c r="M58" s="1"/>
      <c r="N58" s="501"/>
    </row>
    <row r="59" spans="4:14">
      <c r="D59" s="461"/>
      <c r="E59" s="464"/>
      <c r="F59" s="478" t="s">
        <v>807</v>
      </c>
      <c r="G59" s="479"/>
      <c r="H59" s="480"/>
      <c r="I59" s="478" t="s">
        <v>808</v>
      </c>
      <c r="J59" s="479"/>
      <c r="K59" s="480"/>
      <c r="L59" s="499"/>
      <c r="M59" s="500"/>
      <c r="N59" s="485"/>
    </row>
    <row r="60" spans="4:14" ht="76.5">
      <c r="D60" s="461"/>
      <c r="E60" s="464"/>
      <c r="F60" s="152" t="s">
        <v>809</v>
      </c>
      <c r="G60" s="2"/>
      <c r="H60" s="469"/>
      <c r="I60" s="151" t="s">
        <v>810</v>
      </c>
      <c r="J60" s="1"/>
      <c r="K60" s="469"/>
      <c r="L60" s="159"/>
      <c r="M60" s="114"/>
      <c r="N60" s="501"/>
    </row>
    <row r="61" spans="4:14">
      <c r="D61" s="461"/>
      <c r="E61" s="464"/>
      <c r="F61" s="478" t="s">
        <v>811</v>
      </c>
      <c r="G61" s="479"/>
      <c r="H61" s="480"/>
      <c r="I61" s="478" t="s">
        <v>812</v>
      </c>
      <c r="J61" s="479"/>
      <c r="K61" s="480"/>
      <c r="L61" s="478" t="s">
        <v>813</v>
      </c>
      <c r="M61" s="479"/>
      <c r="N61" s="485"/>
    </row>
    <row r="62" spans="4:14" ht="102.75" thickBot="1">
      <c r="D62" s="462"/>
      <c r="E62" s="465"/>
      <c r="F62" s="161" t="s">
        <v>814</v>
      </c>
      <c r="G62" s="5" t="s">
        <v>692</v>
      </c>
      <c r="H62" s="481"/>
      <c r="I62" s="162" t="s">
        <v>815</v>
      </c>
      <c r="J62" s="5"/>
      <c r="K62" s="481"/>
      <c r="L62" s="163" t="s">
        <v>816</v>
      </c>
      <c r="M62" s="5"/>
      <c r="N62" s="488"/>
    </row>
    <row r="63" spans="4:14">
      <c r="D63" s="472" t="s">
        <v>817</v>
      </c>
      <c r="E63" s="463" t="s">
        <v>818</v>
      </c>
      <c r="F63" s="466" t="s">
        <v>819</v>
      </c>
      <c r="G63" s="467"/>
      <c r="H63" s="468"/>
      <c r="I63" s="466" t="s">
        <v>820</v>
      </c>
      <c r="J63" s="467"/>
      <c r="K63" s="468"/>
      <c r="L63" s="466" t="s">
        <v>821</v>
      </c>
      <c r="M63" s="467"/>
      <c r="N63" s="470"/>
    </row>
    <row r="64" spans="4:14" ht="89.25">
      <c r="D64" s="473"/>
      <c r="E64" s="464"/>
      <c r="F64" s="152" t="s">
        <v>822</v>
      </c>
      <c r="G64" s="1"/>
      <c r="H64" s="469"/>
      <c r="I64" s="151" t="s">
        <v>823</v>
      </c>
      <c r="J64" s="1"/>
      <c r="K64" s="469"/>
      <c r="L64" s="150" t="s">
        <v>824</v>
      </c>
      <c r="M64" s="1"/>
      <c r="N64" s="471"/>
    </row>
    <row r="65" spans="4:14">
      <c r="D65" s="473"/>
      <c r="E65" s="464"/>
      <c r="F65" s="478" t="s">
        <v>825</v>
      </c>
      <c r="G65" s="479"/>
      <c r="H65" s="480"/>
      <c r="I65" s="478" t="s">
        <v>826</v>
      </c>
      <c r="J65" s="479"/>
      <c r="K65" s="480"/>
      <c r="L65" s="478" t="s">
        <v>826</v>
      </c>
      <c r="M65" s="479"/>
      <c r="N65" s="485"/>
    </row>
    <row r="66" spans="4:14" ht="102">
      <c r="D66" s="473"/>
      <c r="E66" s="464"/>
      <c r="F66" s="152" t="s">
        <v>827</v>
      </c>
      <c r="G66" s="1"/>
      <c r="H66" s="469"/>
      <c r="I66" s="151" t="s">
        <v>828</v>
      </c>
      <c r="J66" s="1"/>
      <c r="K66" s="469"/>
      <c r="L66" s="150" t="s">
        <v>829</v>
      </c>
      <c r="M66" s="1"/>
      <c r="N66" s="471"/>
    </row>
    <row r="67" spans="4:14">
      <c r="D67" s="473"/>
      <c r="E67" s="475" t="s">
        <v>830</v>
      </c>
      <c r="F67" s="491" t="s">
        <v>831</v>
      </c>
      <c r="G67" s="493"/>
      <c r="H67" s="489"/>
      <c r="I67" s="491" t="s">
        <v>832</v>
      </c>
      <c r="J67" s="492"/>
      <c r="K67" s="489"/>
      <c r="L67" s="491" t="s">
        <v>833</v>
      </c>
      <c r="M67" s="492"/>
      <c r="N67" s="471"/>
    </row>
    <row r="68" spans="4:14" ht="157.5" customHeight="1">
      <c r="D68" s="473"/>
      <c r="E68" s="476"/>
      <c r="F68" s="164" t="s">
        <v>834</v>
      </c>
      <c r="G68" s="1"/>
      <c r="H68" s="490"/>
      <c r="I68" s="151" t="s">
        <v>835</v>
      </c>
      <c r="J68" s="1"/>
      <c r="K68" s="490"/>
      <c r="L68" s="150" t="s">
        <v>836</v>
      </c>
      <c r="M68" s="1"/>
      <c r="N68" s="471"/>
    </row>
    <row r="69" spans="4:14">
      <c r="D69" s="473"/>
      <c r="E69" s="476"/>
      <c r="F69" s="491" t="s">
        <v>837</v>
      </c>
      <c r="G69" s="493"/>
      <c r="H69" s="489"/>
      <c r="I69" s="491" t="s">
        <v>838</v>
      </c>
      <c r="J69" s="492"/>
      <c r="K69" s="489"/>
      <c r="L69" s="494"/>
      <c r="M69" s="495"/>
      <c r="N69" s="408"/>
    </row>
    <row r="70" spans="4:14" ht="89.25">
      <c r="D70" s="473"/>
      <c r="E70" s="477"/>
      <c r="F70" s="152" t="s">
        <v>839</v>
      </c>
      <c r="G70" s="1"/>
      <c r="H70" s="490"/>
      <c r="I70" s="151" t="s">
        <v>840</v>
      </c>
      <c r="J70" s="1"/>
      <c r="K70" s="490"/>
      <c r="L70" s="165"/>
      <c r="M70" s="116"/>
      <c r="N70" s="409"/>
    </row>
    <row r="71" spans="4:14">
      <c r="D71" s="473"/>
      <c r="E71" s="487" t="s">
        <v>841</v>
      </c>
      <c r="F71" s="478" t="s">
        <v>842</v>
      </c>
      <c r="G71" s="479"/>
      <c r="H71" s="480"/>
      <c r="I71" s="478" t="s">
        <v>843</v>
      </c>
      <c r="J71" s="479"/>
      <c r="K71" s="480"/>
      <c r="L71" s="478" t="s">
        <v>844</v>
      </c>
      <c r="M71" s="479"/>
      <c r="N71" s="485"/>
    </row>
    <row r="72" spans="4:14" ht="51">
      <c r="D72" s="473"/>
      <c r="E72" s="464"/>
      <c r="F72" s="152" t="s">
        <v>845</v>
      </c>
      <c r="G72" s="2"/>
      <c r="H72" s="469"/>
      <c r="I72" s="151" t="s">
        <v>846</v>
      </c>
      <c r="J72" s="1"/>
      <c r="K72" s="469"/>
      <c r="L72" s="150" t="s">
        <v>847</v>
      </c>
      <c r="M72" s="2"/>
      <c r="N72" s="471"/>
    </row>
    <row r="73" spans="4:14">
      <c r="D73" s="473"/>
      <c r="E73" s="464"/>
      <c r="F73" s="478" t="s">
        <v>848</v>
      </c>
      <c r="G73" s="479"/>
      <c r="H73" s="480"/>
      <c r="I73" s="478" t="s">
        <v>849</v>
      </c>
      <c r="J73" s="479"/>
      <c r="K73" s="480"/>
      <c r="L73" s="478" t="s">
        <v>850</v>
      </c>
      <c r="M73" s="479"/>
      <c r="N73" s="485"/>
    </row>
    <row r="74" spans="4:14" ht="76.5">
      <c r="D74" s="473"/>
      <c r="E74" s="464"/>
      <c r="F74" s="152" t="s">
        <v>851</v>
      </c>
      <c r="G74" s="2"/>
      <c r="H74" s="469"/>
      <c r="I74" s="165"/>
      <c r="J74" s="1"/>
      <c r="K74" s="469"/>
      <c r="L74" s="150" t="s">
        <v>852</v>
      </c>
      <c r="M74" s="2"/>
      <c r="N74" s="471"/>
    </row>
    <row r="75" spans="4:14">
      <c r="D75" s="473"/>
      <c r="E75" s="464"/>
      <c r="F75" s="478" t="s">
        <v>853</v>
      </c>
      <c r="G75" s="479"/>
      <c r="H75" s="480"/>
      <c r="I75" s="496" t="s">
        <v>854</v>
      </c>
      <c r="J75" s="496"/>
      <c r="K75" s="497"/>
      <c r="L75" s="496" t="s">
        <v>855</v>
      </c>
      <c r="M75" s="496"/>
      <c r="N75" s="485"/>
    </row>
    <row r="76" spans="4:14" ht="51.75" thickBot="1">
      <c r="D76" s="474"/>
      <c r="E76" s="465"/>
      <c r="F76" s="161" t="s">
        <v>856</v>
      </c>
      <c r="G76" s="5"/>
      <c r="H76" s="481"/>
      <c r="I76" s="162" t="s">
        <v>857</v>
      </c>
      <c r="J76" s="5"/>
      <c r="K76" s="498"/>
      <c r="L76" s="163" t="s">
        <v>858</v>
      </c>
      <c r="M76" s="5"/>
      <c r="N76" s="488"/>
    </row>
    <row r="77" spans="4:14">
      <c r="D77" s="460" t="s">
        <v>859</v>
      </c>
      <c r="E77" s="463" t="s">
        <v>860</v>
      </c>
      <c r="F77" s="466" t="s">
        <v>861</v>
      </c>
      <c r="G77" s="467"/>
      <c r="H77" s="468"/>
      <c r="I77" s="466" t="s">
        <v>862</v>
      </c>
      <c r="J77" s="467"/>
      <c r="K77" s="468"/>
      <c r="L77" s="466" t="s">
        <v>863</v>
      </c>
      <c r="M77" s="467"/>
      <c r="N77" s="470"/>
    </row>
    <row r="78" spans="4:14" ht="63.75">
      <c r="D78" s="461"/>
      <c r="E78" s="464"/>
      <c r="F78" s="152" t="s">
        <v>864</v>
      </c>
      <c r="G78" s="1" t="s">
        <v>879</v>
      </c>
      <c r="H78" s="469"/>
      <c r="I78" s="151" t="s">
        <v>865</v>
      </c>
      <c r="J78" s="1"/>
      <c r="K78" s="469"/>
      <c r="L78" s="150" t="s">
        <v>866</v>
      </c>
      <c r="M78" s="1"/>
      <c r="N78" s="471"/>
    </row>
    <row r="79" spans="4:14">
      <c r="D79" s="461"/>
      <c r="E79" s="464"/>
      <c r="F79" s="478" t="s">
        <v>867</v>
      </c>
      <c r="G79" s="479"/>
      <c r="H79" s="480"/>
      <c r="I79" s="478" t="s">
        <v>868</v>
      </c>
      <c r="J79" s="479"/>
      <c r="K79" s="480"/>
      <c r="L79" s="478" t="s">
        <v>869</v>
      </c>
      <c r="M79" s="479"/>
      <c r="N79" s="485"/>
    </row>
    <row r="80" spans="4:14" ht="89.25">
      <c r="D80" s="461"/>
      <c r="E80" s="464"/>
      <c r="F80" s="152" t="s">
        <v>870</v>
      </c>
      <c r="G80" s="1" t="s">
        <v>879</v>
      </c>
      <c r="H80" s="469"/>
      <c r="I80" s="151" t="s">
        <v>871</v>
      </c>
      <c r="J80" s="1"/>
      <c r="K80" s="469"/>
      <c r="L80" s="150" t="s">
        <v>872</v>
      </c>
      <c r="M80" s="1"/>
      <c r="N80" s="471"/>
    </row>
    <row r="81" spans="4:14">
      <c r="D81" s="461"/>
      <c r="E81" s="464"/>
      <c r="F81" s="478" t="s">
        <v>873</v>
      </c>
      <c r="G81" s="479"/>
      <c r="H81" s="480"/>
      <c r="I81" s="482"/>
      <c r="J81" s="482"/>
      <c r="K81" s="480"/>
      <c r="L81" s="482"/>
      <c r="M81" s="484"/>
      <c r="N81" s="485"/>
    </row>
    <row r="82" spans="4:14" ht="64.5" thickBot="1">
      <c r="D82" s="462"/>
      <c r="E82" s="465"/>
      <c r="F82" s="161" t="s">
        <v>874</v>
      </c>
      <c r="G82" s="6"/>
      <c r="H82" s="481"/>
      <c r="I82" s="160"/>
      <c r="J82" s="117"/>
      <c r="K82" s="483"/>
      <c r="L82" s="160"/>
      <c r="M82" s="117"/>
      <c r="N82" s="486"/>
    </row>
    <row r="83" spans="4:14">
      <c r="D83" s="119"/>
      <c r="E83" s="120"/>
      <c r="F83" s="121"/>
      <c r="G83" s="121"/>
      <c r="H83" s="122"/>
      <c r="I83" s="121"/>
      <c r="J83" s="121"/>
      <c r="K83" s="123"/>
      <c r="L83" s="121"/>
      <c r="M83" s="124"/>
      <c r="N83" s="125"/>
    </row>
    <row r="84" spans="4:14" ht="15.75">
      <c r="D84" s="454" t="s">
        <v>875</v>
      </c>
      <c r="E84" s="455"/>
      <c r="F84" s="456" t="s">
        <v>876</v>
      </c>
      <c r="G84" s="457"/>
      <c r="H84" s="166"/>
      <c r="I84" s="458" t="s">
        <v>877</v>
      </c>
      <c r="J84" s="458"/>
      <c r="K84" s="166"/>
      <c r="L84" s="459" t="s">
        <v>878</v>
      </c>
      <c r="M84" s="459"/>
      <c r="N84" s="126"/>
    </row>
    <row r="85" spans="4:14" ht="15.75">
      <c r="D85" s="450" t="s">
        <v>692</v>
      </c>
      <c r="E85" s="451"/>
      <c r="F85" s="452">
        <f>COUNTIF($D$13:$G$82, "y")</f>
        <v>1</v>
      </c>
      <c r="G85" s="453"/>
      <c r="H85" s="166"/>
      <c r="I85" s="436">
        <f>COUNTIF($J$13:$J$82, "y")</f>
        <v>0</v>
      </c>
      <c r="J85" s="436"/>
      <c r="K85" s="166"/>
      <c r="L85" s="436">
        <f>COUNTIF($M$13:$M$82, "y")</f>
        <v>0</v>
      </c>
      <c r="M85" s="436"/>
      <c r="N85" s="127"/>
    </row>
    <row r="86" spans="4:14" ht="15.75">
      <c r="D86" s="432" t="s">
        <v>879</v>
      </c>
      <c r="E86" s="433"/>
      <c r="F86" s="418">
        <f>COUNTIF($G$13:$G$82, "n")</f>
        <v>2</v>
      </c>
      <c r="G86" s="419"/>
      <c r="H86" s="166"/>
      <c r="I86" s="436">
        <f>COUNTIF($J$13:$J$82, "N")</f>
        <v>0</v>
      </c>
      <c r="J86" s="436"/>
      <c r="K86" s="166"/>
      <c r="L86" s="436">
        <f>COUNTIF($M$13:$M$82, "N")</f>
        <v>0</v>
      </c>
      <c r="M86" s="436"/>
      <c r="N86" s="127"/>
    </row>
    <row r="87" spans="4:14" ht="15.75">
      <c r="D87" s="444" t="s">
        <v>749</v>
      </c>
      <c r="E87" s="445"/>
      <c r="F87" s="446">
        <f>COUNTIF($G$13:$G$82, "na")</f>
        <v>0</v>
      </c>
      <c r="G87" s="447"/>
      <c r="H87" s="166"/>
      <c r="I87" s="436">
        <f>COUNTIF($J$13:$J$82, "NA")</f>
        <v>0</v>
      </c>
      <c r="J87" s="436"/>
      <c r="K87" s="166"/>
      <c r="L87" s="436">
        <f>COUNTIF($M$13:$M$82, "NA")</f>
        <v>0</v>
      </c>
      <c r="M87" s="436"/>
      <c r="N87" s="127"/>
    </row>
    <row r="88" spans="4:14" ht="15.75">
      <c r="D88" s="434" t="s">
        <v>880</v>
      </c>
      <c r="E88" s="435"/>
      <c r="F88" s="422">
        <f>SUM(F85:F87)</f>
        <v>3</v>
      </c>
      <c r="G88" s="423"/>
      <c r="H88" s="166"/>
      <c r="I88" s="436">
        <f>SUM(I85:J87)</f>
        <v>0</v>
      </c>
      <c r="J88" s="436"/>
      <c r="K88" s="166"/>
      <c r="L88" s="448">
        <f>SUM(L85:L87)</f>
        <v>0</v>
      </c>
      <c r="M88" s="449"/>
      <c r="N88" s="128"/>
    </row>
    <row r="89" spans="4:14" ht="15.75">
      <c r="D89" s="434" t="s">
        <v>881</v>
      </c>
      <c r="E89" s="435"/>
      <c r="F89" s="418">
        <f>SUM(F85:G87)</f>
        <v>3</v>
      </c>
      <c r="G89" s="419"/>
      <c r="H89" s="166"/>
      <c r="I89" s="436">
        <f>SUM(I85:J87)</f>
        <v>0</v>
      </c>
      <c r="J89" s="436"/>
      <c r="K89" s="166"/>
      <c r="L89" s="436">
        <f>SUM(L85:M87)</f>
        <v>0</v>
      </c>
      <c r="M89" s="436"/>
      <c r="N89" s="128"/>
    </row>
    <row r="90" spans="4:14" ht="15.75">
      <c r="D90" s="129"/>
      <c r="E90" s="130"/>
      <c r="F90" s="129"/>
      <c r="G90" s="129"/>
      <c r="H90" s="131"/>
      <c r="I90" s="129"/>
      <c r="J90" s="129"/>
      <c r="K90" s="131"/>
      <c r="L90" s="121"/>
      <c r="M90" s="124"/>
      <c r="N90" s="132"/>
    </row>
    <row r="91" spans="4:14" ht="15.75">
      <c r="D91" s="437" t="s">
        <v>882</v>
      </c>
      <c r="E91" s="438"/>
      <c r="F91" s="438"/>
      <c r="G91" s="439"/>
      <c r="H91" s="122"/>
      <c r="I91" s="440"/>
      <c r="J91" s="440"/>
      <c r="K91" s="440"/>
      <c r="L91" s="121"/>
      <c r="M91" s="124"/>
      <c r="N91" s="125"/>
    </row>
    <row r="92" spans="4:14" ht="16.5" thickBot="1">
      <c r="D92" s="431"/>
      <c r="E92" s="431"/>
      <c r="F92" s="431"/>
      <c r="G92" s="431"/>
      <c r="H92" s="123"/>
      <c r="I92" s="121"/>
      <c r="J92" s="119"/>
      <c r="K92" s="133"/>
      <c r="L92" s="121"/>
      <c r="M92" s="124"/>
      <c r="N92" s="125"/>
    </row>
    <row r="93" spans="4:14" ht="15.75" customHeight="1">
      <c r="D93" s="432" t="s">
        <v>692</v>
      </c>
      <c r="E93" s="433"/>
      <c r="F93" s="418">
        <f>SUM(F85,I85,L85)</f>
        <v>1</v>
      </c>
      <c r="G93" s="419"/>
      <c r="H93" s="123"/>
      <c r="I93" s="441" t="s">
        <v>883</v>
      </c>
      <c r="J93" s="442"/>
      <c r="K93" s="442"/>
      <c r="L93" s="442"/>
      <c r="M93" s="443"/>
      <c r="N93" s="125"/>
    </row>
    <row r="94" spans="4:14" ht="15.75" customHeight="1">
      <c r="D94" s="432" t="s">
        <v>879</v>
      </c>
      <c r="E94" s="433"/>
      <c r="F94" s="418">
        <f>SUM(F86,I86,L86)</f>
        <v>2</v>
      </c>
      <c r="G94" s="419"/>
      <c r="H94" s="123"/>
      <c r="I94" s="425">
        <f>(F93/(F96-F95))</f>
        <v>0.33333333333333331</v>
      </c>
      <c r="J94" s="426"/>
      <c r="K94" s="426"/>
      <c r="L94" s="426"/>
      <c r="M94" s="427"/>
      <c r="N94" s="132"/>
    </row>
    <row r="95" spans="4:14" ht="15.75" customHeight="1" thickBot="1">
      <c r="D95" s="416" t="s">
        <v>749</v>
      </c>
      <c r="E95" s="417"/>
      <c r="F95" s="418">
        <f>SUM(F87,I87,L87)</f>
        <v>0</v>
      </c>
      <c r="G95" s="419"/>
      <c r="H95" s="123"/>
      <c r="I95" s="428"/>
      <c r="J95" s="429"/>
      <c r="K95" s="429"/>
      <c r="L95" s="429"/>
      <c r="M95" s="430"/>
      <c r="N95" s="132"/>
    </row>
    <row r="96" spans="4:14" ht="16.5" customHeight="1">
      <c r="D96" s="420" t="s">
        <v>884</v>
      </c>
      <c r="E96" s="421"/>
      <c r="F96" s="422">
        <f>SUM(L88,I88,F88)</f>
        <v>3</v>
      </c>
      <c r="G96" s="423"/>
      <c r="H96" s="123"/>
      <c r="I96" s="134"/>
      <c r="J96" s="134"/>
      <c r="K96" s="134"/>
      <c r="L96" s="134"/>
      <c r="M96" s="134"/>
      <c r="N96" s="132"/>
    </row>
    <row r="97" spans="4:14" ht="15.75">
      <c r="D97" s="424" t="s">
        <v>885</v>
      </c>
      <c r="E97" s="424"/>
      <c r="F97" s="418">
        <f>SUM(F93:G95)</f>
        <v>3</v>
      </c>
      <c r="G97" s="419"/>
      <c r="H97" s="123"/>
      <c r="I97" s="121"/>
      <c r="J97" s="121"/>
      <c r="K97" s="123"/>
      <c r="L97" s="121"/>
      <c r="M97" s="124"/>
      <c r="N97" s="132"/>
    </row>
    <row r="98" spans="4:14" ht="15.75">
      <c r="D98" s="121"/>
      <c r="E98" s="121"/>
      <c r="F98" s="135"/>
      <c r="G98" s="135"/>
      <c r="H98" s="136"/>
      <c r="I98" s="121"/>
      <c r="J98" s="119"/>
      <c r="K98" s="133"/>
      <c r="L98" s="137"/>
      <c r="M98" s="138"/>
      <c r="N98" s="132"/>
    </row>
    <row r="99" spans="4:14" ht="20.25" thickBot="1">
      <c r="D99" s="410" t="s">
        <v>886</v>
      </c>
      <c r="E99" s="410"/>
      <c r="F99" s="410"/>
      <c r="G99" s="410"/>
      <c r="H99" s="410"/>
      <c r="I99" s="410"/>
      <c r="J99" s="410"/>
      <c r="K99" s="410"/>
      <c r="L99" s="410"/>
      <c r="M99" s="410"/>
      <c r="N99" s="410"/>
    </row>
    <row r="100" spans="4:14" ht="15.75">
      <c r="D100" s="411" t="s">
        <v>887</v>
      </c>
      <c r="E100" s="412"/>
      <c r="F100" s="412"/>
      <c r="G100" s="412"/>
      <c r="H100" s="412"/>
      <c r="I100" s="412"/>
      <c r="J100" s="412"/>
      <c r="K100" s="412"/>
      <c r="L100" s="167"/>
      <c r="M100" s="168"/>
      <c r="N100" s="169"/>
    </row>
    <row r="101" spans="4:14" ht="18">
      <c r="D101" s="170"/>
      <c r="E101" s="171"/>
      <c r="F101" s="172"/>
      <c r="G101" s="172"/>
      <c r="H101" s="173"/>
      <c r="I101" s="174"/>
      <c r="J101" s="175"/>
      <c r="K101" s="176"/>
      <c r="L101" s="177"/>
      <c r="M101" s="178"/>
      <c r="N101" s="179"/>
    </row>
    <row r="102" spans="4:14" ht="15.75">
      <c r="D102" s="180" t="s">
        <v>888</v>
      </c>
      <c r="E102" s="181"/>
      <c r="F102" s="182"/>
      <c r="G102" s="182"/>
      <c r="H102" s="183"/>
      <c r="I102" s="184"/>
      <c r="J102" s="185"/>
      <c r="K102" s="186"/>
      <c r="L102" s="187"/>
      <c r="M102" s="186"/>
      <c r="N102" s="188"/>
    </row>
    <row r="103" spans="4:14" ht="15.75">
      <c r="D103" s="180" t="s">
        <v>889</v>
      </c>
      <c r="E103" s="181"/>
      <c r="F103" s="182"/>
      <c r="G103" s="182"/>
      <c r="H103" s="189"/>
      <c r="I103" s="190"/>
      <c r="J103" s="185"/>
      <c r="K103" s="186"/>
      <c r="L103" s="187"/>
      <c r="M103" s="186"/>
      <c r="N103" s="188"/>
    </row>
    <row r="104" spans="4:14" ht="15.75">
      <c r="D104" s="180" t="s">
        <v>890</v>
      </c>
      <c r="E104" s="181"/>
      <c r="F104" s="182"/>
      <c r="G104" s="182"/>
      <c r="H104" s="189"/>
      <c r="I104" s="190"/>
      <c r="J104" s="185"/>
      <c r="K104" s="186"/>
      <c r="L104" s="187"/>
      <c r="M104" s="186"/>
      <c r="N104" s="188"/>
    </row>
    <row r="105" spans="4:14" ht="15.75">
      <c r="D105" s="180" t="s">
        <v>891</v>
      </c>
      <c r="E105" s="181"/>
      <c r="F105" s="182"/>
      <c r="G105" s="182"/>
      <c r="H105" s="191"/>
      <c r="I105" s="190"/>
      <c r="J105" s="185"/>
      <c r="K105" s="186"/>
      <c r="L105" s="187"/>
      <c r="M105" s="186"/>
      <c r="N105" s="188"/>
    </row>
    <row r="106" spans="4:14">
      <c r="D106" s="192"/>
      <c r="E106" s="177"/>
      <c r="F106" s="177"/>
      <c r="G106" s="177"/>
      <c r="H106" s="177"/>
      <c r="I106" s="177"/>
      <c r="J106" s="177"/>
      <c r="K106" s="177"/>
      <c r="L106" s="177"/>
      <c r="M106" s="177"/>
      <c r="N106" s="193"/>
    </row>
    <row r="107" spans="4:14" ht="15.75">
      <c r="D107" s="413" t="s">
        <v>892</v>
      </c>
      <c r="E107" s="414"/>
      <c r="F107" s="414"/>
      <c r="G107" s="414"/>
      <c r="H107" s="414"/>
      <c r="I107" s="414"/>
      <c r="J107" s="414"/>
      <c r="K107" s="414"/>
      <c r="L107" s="415"/>
      <c r="M107" s="178"/>
      <c r="N107" s="179"/>
    </row>
    <row r="108" spans="4:14" ht="18">
      <c r="D108" s="194"/>
      <c r="E108" s="171"/>
      <c r="F108" s="172"/>
      <c r="G108" s="172"/>
      <c r="H108" s="172"/>
      <c r="I108" s="172"/>
      <c r="J108" s="195"/>
      <c r="K108" s="176"/>
      <c r="L108" s="177"/>
      <c r="M108" s="178"/>
      <c r="N108" s="179"/>
    </row>
    <row r="109" spans="4:14" ht="15.75">
      <c r="D109" s="196" t="s">
        <v>893</v>
      </c>
      <c r="E109" s="181"/>
      <c r="F109" s="182"/>
      <c r="G109" s="182"/>
      <c r="H109" s="182"/>
      <c r="I109" s="182"/>
      <c r="J109" s="197"/>
      <c r="K109" s="186"/>
      <c r="L109" s="187"/>
      <c r="M109" s="186"/>
      <c r="N109" s="188"/>
    </row>
    <row r="110" spans="4:14" ht="15.75">
      <c r="D110" s="180" t="s">
        <v>894</v>
      </c>
      <c r="E110" s="181"/>
      <c r="F110" s="182"/>
      <c r="G110" s="182"/>
      <c r="H110" s="191"/>
      <c r="I110" s="190"/>
      <c r="J110" s="185"/>
      <c r="K110" s="186"/>
      <c r="L110" s="187"/>
      <c r="M110" s="186"/>
      <c r="N110" s="188"/>
    </row>
    <row r="111" spans="4:14" ht="15.75" thickBot="1">
      <c r="D111" s="198"/>
      <c r="E111" s="199"/>
      <c r="F111" s="200"/>
      <c r="G111" s="200"/>
      <c r="H111" s="201"/>
      <c r="I111" s="200"/>
      <c r="J111" s="200"/>
      <c r="K111" s="202"/>
      <c r="L111" s="200"/>
      <c r="M111" s="203"/>
      <c r="N111" s="204"/>
    </row>
    <row r="112" spans="4:14">
      <c r="D112" s="48"/>
      <c r="E112" s="48"/>
      <c r="F112" s="48"/>
      <c r="G112" s="48"/>
      <c r="H112" s="48"/>
      <c r="I112" s="48"/>
      <c r="J112" s="48"/>
      <c r="K112" s="48"/>
      <c r="L112" s="48"/>
      <c r="M112" s="48"/>
      <c r="N112" s="48"/>
    </row>
  </sheetData>
  <sheetProtection password="CC79" sheet="1" objects="1" scenarios="1"/>
  <mergeCells count="272">
    <mergeCell ref="D9:N9"/>
    <mergeCell ref="D10:N10"/>
    <mergeCell ref="M11:N11"/>
    <mergeCell ref="D12:E12"/>
    <mergeCell ref="D13:D48"/>
    <mergeCell ref="E13:E18"/>
    <mergeCell ref="F13:G13"/>
    <mergeCell ref="H13:H14"/>
    <mergeCell ref="I13:J13"/>
    <mergeCell ref="F17:G17"/>
    <mergeCell ref="H17:H18"/>
    <mergeCell ref="I17:J17"/>
    <mergeCell ref="F21:G21"/>
    <mergeCell ref="K13:K14"/>
    <mergeCell ref="L13:M13"/>
    <mergeCell ref="N13:N14"/>
    <mergeCell ref="F15:G15"/>
    <mergeCell ref="H15:H16"/>
    <mergeCell ref="I15:J15"/>
    <mergeCell ref="K15:K16"/>
    <mergeCell ref="L15:M15"/>
    <mergeCell ref="N15:N16"/>
    <mergeCell ref="K17:K18"/>
    <mergeCell ref="L17:M17"/>
    <mergeCell ref="N17:N18"/>
    <mergeCell ref="E19:E26"/>
    <mergeCell ref="F19:G19"/>
    <mergeCell ref="H19:H20"/>
    <mergeCell ref="I19:J19"/>
    <mergeCell ref="K19:K20"/>
    <mergeCell ref="L19:M19"/>
    <mergeCell ref="N19:N20"/>
    <mergeCell ref="N23:N24"/>
    <mergeCell ref="F25:G25"/>
    <mergeCell ref="H25:H26"/>
    <mergeCell ref="I25:J25"/>
    <mergeCell ref="K25:K26"/>
    <mergeCell ref="L25:M25"/>
    <mergeCell ref="N25:N26"/>
    <mergeCell ref="H21:H22"/>
    <mergeCell ref="I21:J21"/>
    <mergeCell ref="K21:K22"/>
    <mergeCell ref="L21:M21"/>
    <mergeCell ref="N21:N22"/>
    <mergeCell ref="F23:G23"/>
    <mergeCell ref="H23:H24"/>
    <mergeCell ref="I23:J23"/>
    <mergeCell ref="K23:K24"/>
    <mergeCell ref="L23:M23"/>
    <mergeCell ref="N27:N28"/>
    <mergeCell ref="F29:G29"/>
    <mergeCell ref="H29:H30"/>
    <mergeCell ref="I29:J29"/>
    <mergeCell ref="K29:K30"/>
    <mergeCell ref="L29:M29"/>
    <mergeCell ref="N29:N30"/>
    <mergeCell ref="E27:E30"/>
    <mergeCell ref="F27:G27"/>
    <mergeCell ref="H27:H28"/>
    <mergeCell ref="I27:J27"/>
    <mergeCell ref="K27:K28"/>
    <mergeCell ref="L27:M27"/>
    <mergeCell ref="N31:N32"/>
    <mergeCell ref="F33:G33"/>
    <mergeCell ref="H33:H34"/>
    <mergeCell ref="I33:J33"/>
    <mergeCell ref="K33:K34"/>
    <mergeCell ref="L33:M33"/>
    <mergeCell ref="N33:N34"/>
    <mergeCell ref="E31:E36"/>
    <mergeCell ref="F31:G31"/>
    <mergeCell ref="H31:H32"/>
    <mergeCell ref="I31:J31"/>
    <mergeCell ref="K31:K32"/>
    <mergeCell ref="L31:M31"/>
    <mergeCell ref="F35:G35"/>
    <mergeCell ref="H35:H36"/>
    <mergeCell ref="I35:J35"/>
    <mergeCell ref="K35:K36"/>
    <mergeCell ref="L35:M35"/>
    <mergeCell ref="N35:N36"/>
    <mergeCell ref="E37:E48"/>
    <mergeCell ref="F37:G37"/>
    <mergeCell ref="H37:H38"/>
    <mergeCell ref="I37:J37"/>
    <mergeCell ref="K37:K38"/>
    <mergeCell ref="L37:M37"/>
    <mergeCell ref="N37:N38"/>
    <mergeCell ref="F39:G39"/>
    <mergeCell ref="F43:G43"/>
    <mergeCell ref="H43:H44"/>
    <mergeCell ref="I43:J43"/>
    <mergeCell ref="K43:K44"/>
    <mergeCell ref="L43:M43"/>
    <mergeCell ref="N43:N44"/>
    <mergeCell ref="H39:H40"/>
    <mergeCell ref="I39:J39"/>
    <mergeCell ref="L39:M39"/>
    <mergeCell ref="N39:N40"/>
    <mergeCell ref="F41:G41"/>
    <mergeCell ref="H41:H42"/>
    <mergeCell ref="I41:J41"/>
    <mergeCell ref="K41:K42"/>
    <mergeCell ref="L41:M41"/>
    <mergeCell ref="F47:G47"/>
    <mergeCell ref="H47:H48"/>
    <mergeCell ref="I47:J47"/>
    <mergeCell ref="K47:K48"/>
    <mergeCell ref="L47:M47"/>
    <mergeCell ref="N47:N48"/>
    <mergeCell ref="F45:G45"/>
    <mergeCell ref="H45:H46"/>
    <mergeCell ref="I45:J45"/>
    <mergeCell ref="K45:K46"/>
    <mergeCell ref="L45:M45"/>
    <mergeCell ref="N45:N46"/>
    <mergeCell ref="D49:D62"/>
    <mergeCell ref="E49:E54"/>
    <mergeCell ref="F49:G49"/>
    <mergeCell ref="H49:H50"/>
    <mergeCell ref="I49:J49"/>
    <mergeCell ref="K49:K50"/>
    <mergeCell ref="F53:G53"/>
    <mergeCell ref="H53:H54"/>
    <mergeCell ref="I53:J53"/>
    <mergeCell ref="K53:K54"/>
    <mergeCell ref="E55:E62"/>
    <mergeCell ref="F55:G55"/>
    <mergeCell ref="H55:H56"/>
    <mergeCell ref="I55:J55"/>
    <mergeCell ref="K59:K60"/>
    <mergeCell ref="L59:M59"/>
    <mergeCell ref="L49:M49"/>
    <mergeCell ref="N49:N50"/>
    <mergeCell ref="F51:G51"/>
    <mergeCell ref="H51:H52"/>
    <mergeCell ref="I51:J51"/>
    <mergeCell ref="K51:K52"/>
    <mergeCell ref="L51:M51"/>
    <mergeCell ref="N51:N52"/>
    <mergeCell ref="L53:M53"/>
    <mergeCell ref="N53:N54"/>
    <mergeCell ref="H73:H74"/>
    <mergeCell ref="I73:J73"/>
    <mergeCell ref="K73:K74"/>
    <mergeCell ref="L73:M73"/>
    <mergeCell ref="N73:N74"/>
    <mergeCell ref="K55:K56"/>
    <mergeCell ref="L55:M55"/>
    <mergeCell ref="N55:N56"/>
    <mergeCell ref="F57:G57"/>
    <mergeCell ref="N59:N60"/>
    <mergeCell ref="F61:G61"/>
    <mergeCell ref="H61:H62"/>
    <mergeCell ref="I61:J61"/>
    <mergeCell ref="K61:K62"/>
    <mergeCell ref="L61:M61"/>
    <mergeCell ref="N61:N62"/>
    <mergeCell ref="H57:H58"/>
    <mergeCell ref="I57:J57"/>
    <mergeCell ref="K57:K58"/>
    <mergeCell ref="L57:M57"/>
    <mergeCell ref="N57:N58"/>
    <mergeCell ref="F59:G59"/>
    <mergeCell ref="H59:H60"/>
    <mergeCell ref="I59:J59"/>
    <mergeCell ref="L63:M63"/>
    <mergeCell ref="N63:N64"/>
    <mergeCell ref="F65:G65"/>
    <mergeCell ref="H65:H66"/>
    <mergeCell ref="I65:J65"/>
    <mergeCell ref="K65:K66"/>
    <mergeCell ref="L65:M65"/>
    <mergeCell ref="N65:N66"/>
    <mergeCell ref="F63:G63"/>
    <mergeCell ref="H63:H64"/>
    <mergeCell ref="I63:J63"/>
    <mergeCell ref="K63:K64"/>
    <mergeCell ref="E71:E76"/>
    <mergeCell ref="N75:N76"/>
    <mergeCell ref="K67:K68"/>
    <mergeCell ref="L67:M67"/>
    <mergeCell ref="N67:N68"/>
    <mergeCell ref="F69:G69"/>
    <mergeCell ref="H69:H70"/>
    <mergeCell ref="I69:J69"/>
    <mergeCell ref="K69:K70"/>
    <mergeCell ref="L69:M69"/>
    <mergeCell ref="F67:G67"/>
    <mergeCell ref="H67:H68"/>
    <mergeCell ref="I67:J67"/>
    <mergeCell ref="F71:G71"/>
    <mergeCell ref="H71:H72"/>
    <mergeCell ref="I71:J71"/>
    <mergeCell ref="K71:K72"/>
    <mergeCell ref="L71:M71"/>
    <mergeCell ref="F75:G75"/>
    <mergeCell ref="H75:H76"/>
    <mergeCell ref="I75:J75"/>
    <mergeCell ref="K75:K76"/>
    <mergeCell ref="L75:M75"/>
    <mergeCell ref="F73:G73"/>
    <mergeCell ref="D77:D82"/>
    <mergeCell ref="E77:E82"/>
    <mergeCell ref="F77:G77"/>
    <mergeCell ref="H77:H78"/>
    <mergeCell ref="I77:J77"/>
    <mergeCell ref="K77:K78"/>
    <mergeCell ref="L77:M77"/>
    <mergeCell ref="N77:N78"/>
    <mergeCell ref="D63:D76"/>
    <mergeCell ref="E63:E66"/>
    <mergeCell ref="E67:E70"/>
    <mergeCell ref="F81:G81"/>
    <mergeCell ref="H81:H82"/>
    <mergeCell ref="I81:J81"/>
    <mergeCell ref="K81:K82"/>
    <mergeCell ref="L81:M81"/>
    <mergeCell ref="N81:N82"/>
    <mergeCell ref="F79:G79"/>
    <mergeCell ref="H79:H80"/>
    <mergeCell ref="I79:J79"/>
    <mergeCell ref="K79:K80"/>
    <mergeCell ref="L79:M79"/>
    <mergeCell ref="N79:N80"/>
    <mergeCell ref="N71:N72"/>
    <mergeCell ref="D85:E85"/>
    <mergeCell ref="F85:G85"/>
    <mergeCell ref="I85:J85"/>
    <mergeCell ref="L85:M85"/>
    <mergeCell ref="D86:E86"/>
    <mergeCell ref="F86:G86"/>
    <mergeCell ref="I86:J86"/>
    <mergeCell ref="L86:M86"/>
    <mergeCell ref="D84:E84"/>
    <mergeCell ref="F84:G84"/>
    <mergeCell ref="I84:J84"/>
    <mergeCell ref="L84:M84"/>
    <mergeCell ref="I91:K91"/>
    <mergeCell ref="I93:M93"/>
    <mergeCell ref="D87:E87"/>
    <mergeCell ref="F87:G87"/>
    <mergeCell ref="I87:J87"/>
    <mergeCell ref="L87:M87"/>
    <mergeCell ref="D88:E88"/>
    <mergeCell ref="F88:G88"/>
    <mergeCell ref="I88:J88"/>
    <mergeCell ref="L88:M88"/>
    <mergeCell ref="D11:E11"/>
    <mergeCell ref="G11:H11"/>
    <mergeCell ref="J11:K11"/>
    <mergeCell ref="N69:N70"/>
    <mergeCell ref="D99:N99"/>
    <mergeCell ref="D100:K100"/>
    <mergeCell ref="D107:L107"/>
    <mergeCell ref="D95:E95"/>
    <mergeCell ref="F95:G95"/>
    <mergeCell ref="D96:E96"/>
    <mergeCell ref="F96:G96"/>
    <mergeCell ref="D97:E97"/>
    <mergeCell ref="F97:G97"/>
    <mergeCell ref="I94:M95"/>
    <mergeCell ref="D92:G92"/>
    <mergeCell ref="D93:E93"/>
    <mergeCell ref="F93:G93"/>
    <mergeCell ref="D94:E94"/>
    <mergeCell ref="F94:G94"/>
    <mergeCell ref="D89:E89"/>
    <mergeCell ref="F89:G89"/>
    <mergeCell ref="I89:J89"/>
    <mergeCell ref="L89:M89"/>
    <mergeCell ref="D91:G91"/>
  </mergeCells>
  <dataValidations count="3">
    <dataValidation type="list" allowBlank="1" showInputMessage="1" showErrorMessage="1" error="Please choose the inputs from the list." sqref="M36 M58 J58 K39 G58 J74 N41">
      <formula1>$A$84:$A$87</formula1>
    </dataValidation>
    <dataValidation allowBlank="1" showInputMessage="1" showErrorMessage="1" error="Please choose the inputs from the list." sqref="K40 N42"/>
    <dataValidation type="list" allowBlank="1" showInputMessage="1" showErrorMessage="1" sqref="G14 G16 G18 G20 G22 G24 G26 G28 G30 G32 G34 G36 G38 G40 G44 G42 G46 G48 G50 G52 G54 G56 G60 G62 G64 G66 G68 G70 G72 G74 G76 G78 G80 G82 J14 M14 M16 J16 J18 J20 J22 J24 M24 J26 M26 J28 M28 M30 J32 M32 J34 M34 J36 J38 M38 J40 M40 J42 M42 J44 J50 M50 J52 M52 J54 M54 K53:K54 J56 J60 J62 M62 M64 J64 J66 M66 J68 M68 J70 J72 M72 M74 J76 M76 J78 M78 M80 J80">
      <formula1>$R$2:$R$4</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9"/>
  <sheetViews>
    <sheetView workbookViewId="0">
      <selection activeCell="B8" sqref="B8:D8"/>
    </sheetView>
  </sheetViews>
  <sheetFormatPr defaultColWidth="8.85546875" defaultRowHeight="15"/>
  <cols>
    <col min="1" max="1" width="8.85546875" style="7"/>
    <col min="2" max="2" width="12.42578125" style="7" customWidth="1"/>
    <col min="3" max="4" width="8.85546875" style="7"/>
    <col min="5" max="5" width="22.140625" style="7" customWidth="1"/>
    <col min="6" max="7" width="11.42578125" style="7" customWidth="1"/>
    <col min="8" max="16384" width="8.85546875" style="7"/>
  </cols>
  <sheetData>
    <row r="3" spans="2:11" ht="27" customHeight="1">
      <c r="B3" s="17"/>
      <c r="C3" s="17"/>
      <c r="D3" s="17"/>
      <c r="E3" s="10"/>
      <c r="F3" s="541" t="s">
        <v>81</v>
      </c>
      <c r="G3" s="541"/>
      <c r="H3" s="14"/>
      <c r="I3" s="14"/>
      <c r="J3" s="14"/>
      <c r="K3" s="14"/>
    </row>
    <row r="4" spans="2:11" ht="33" customHeight="1">
      <c r="B4" s="541" t="s">
        <v>9</v>
      </c>
      <c r="C4" s="541"/>
      <c r="D4" s="541"/>
      <c r="E4" s="15" t="s">
        <v>82</v>
      </c>
      <c r="F4" s="15" t="s">
        <v>82</v>
      </c>
      <c r="G4" s="15" t="s">
        <v>8</v>
      </c>
      <c r="H4" s="14"/>
      <c r="I4" s="14"/>
      <c r="J4" s="14"/>
      <c r="K4" s="14"/>
    </row>
    <row r="5" spans="2:11" ht="51.6" customHeight="1">
      <c r="B5" s="543" t="s">
        <v>83</v>
      </c>
      <c r="C5" s="543"/>
      <c r="D5" s="543"/>
      <c r="E5" s="8" t="s">
        <v>987</v>
      </c>
      <c r="F5" s="9" t="s">
        <v>94</v>
      </c>
      <c r="G5" s="8">
        <f>'Perfil de riesgo (ORP)'!D68</f>
        <v>1</v>
      </c>
      <c r="H5" s="14"/>
      <c r="I5" s="14"/>
      <c r="J5" s="14"/>
      <c r="K5" s="14"/>
    </row>
    <row r="6" spans="2:11" ht="41.45" customHeight="1">
      <c r="B6" s="543" t="s">
        <v>84</v>
      </c>
      <c r="C6" s="543"/>
      <c r="D6" s="543"/>
      <c r="E6" s="8" t="s">
        <v>85</v>
      </c>
      <c r="F6" s="8" t="s">
        <v>85</v>
      </c>
      <c r="G6" s="8" t="b">
        <f>+'Nivel de cumplimiento reglament'!C8</f>
        <v>0</v>
      </c>
      <c r="H6" s="14"/>
      <c r="I6" s="14"/>
      <c r="J6" s="14"/>
      <c r="K6" s="14"/>
    </row>
    <row r="7" spans="2:11" ht="31.35" customHeight="1">
      <c r="B7" s="543" t="s">
        <v>0</v>
      </c>
      <c r="C7" s="543"/>
      <c r="D7" s="543"/>
      <c r="E7" s="8" t="s">
        <v>86</v>
      </c>
      <c r="F7" s="8" t="s">
        <v>87</v>
      </c>
      <c r="G7" s="8">
        <f>+'Acceso a la información'!C6</f>
        <v>0</v>
      </c>
      <c r="H7" s="14"/>
      <c r="I7" s="14"/>
      <c r="J7" s="14"/>
      <c r="K7" s="14"/>
    </row>
    <row r="8" spans="2:11" ht="31.35" customHeight="1">
      <c r="B8" s="543" t="s">
        <v>88</v>
      </c>
      <c r="C8" s="543"/>
      <c r="D8" s="543"/>
      <c r="E8" s="8" t="s">
        <v>86</v>
      </c>
      <c r="F8" s="8" t="s">
        <v>87</v>
      </c>
      <c r="G8" s="8">
        <f>+'Nivel de implementación de SMS'!C6</f>
        <v>1</v>
      </c>
      <c r="H8" s="14"/>
      <c r="I8" s="14"/>
      <c r="J8" s="14"/>
      <c r="K8" s="14"/>
    </row>
    <row r="9" spans="2:11" ht="44.45" customHeight="1" thickBot="1">
      <c r="B9" s="10"/>
      <c r="C9" s="10"/>
      <c r="D9" s="10"/>
      <c r="E9" s="387" t="s">
        <v>89</v>
      </c>
      <c r="F9" s="11" t="s">
        <v>90</v>
      </c>
      <c r="G9" s="18">
        <f>SUM(G5:G8)</f>
        <v>2</v>
      </c>
      <c r="H9" s="14"/>
      <c r="I9" s="14"/>
      <c r="J9" s="14"/>
      <c r="K9" s="14"/>
    </row>
    <row r="10" spans="2:11" ht="51.95" customHeight="1" thickBot="1">
      <c r="B10" s="14"/>
      <c r="C10" s="14"/>
      <c r="D10" s="14"/>
      <c r="E10" s="14"/>
      <c r="F10" s="12" t="s">
        <v>91</v>
      </c>
      <c r="G10" s="13">
        <f>IF(G9=1,$C$13,IF(G9=2,$C$14,IF(G9=3,$C$15,IF(G9=4,$C$16,IF(G9&gt;4,$C$17)))))</f>
        <v>2</v>
      </c>
      <c r="H10" s="14"/>
      <c r="I10" s="14"/>
      <c r="J10" s="14"/>
      <c r="K10" s="14"/>
    </row>
    <row r="11" spans="2:11">
      <c r="B11" s="14"/>
      <c r="C11" s="14"/>
      <c r="D11" s="14"/>
      <c r="E11" s="14"/>
      <c r="F11" s="14"/>
      <c r="G11" s="14"/>
      <c r="H11" s="14"/>
      <c r="I11" s="14"/>
      <c r="J11" s="14"/>
      <c r="K11" s="14"/>
    </row>
    <row r="12" spans="2:11" ht="45">
      <c r="B12" s="14"/>
      <c r="C12" s="15" t="s">
        <v>240</v>
      </c>
      <c r="D12" s="541" t="s">
        <v>92</v>
      </c>
      <c r="E12" s="541"/>
      <c r="F12" s="541"/>
      <c r="G12" s="541"/>
      <c r="H12" s="14"/>
      <c r="I12" s="14"/>
      <c r="J12" s="14"/>
      <c r="K12" s="14"/>
    </row>
    <row r="13" spans="2:11" ht="46.7" customHeight="1">
      <c r="B13" s="14"/>
      <c r="C13" s="33">
        <v>1</v>
      </c>
      <c r="D13" s="542" t="s">
        <v>236</v>
      </c>
      <c r="E13" s="542"/>
      <c r="F13" s="542"/>
      <c r="G13" s="542"/>
      <c r="H13" s="14"/>
      <c r="I13" s="14"/>
      <c r="J13" s="14"/>
      <c r="K13" s="14"/>
    </row>
    <row r="14" spans="2:11" ht="46.7" customHeight="1">
      <c r="B14" s="14"/>
      <c r="C14" s="33">
        <v>2</v>
      </c>
      <c r="D14" s="542" t="s">
        <v>237</v>
      </c>
      <c r="E14" s="542"/>
      <c r="F14" s="542"/>
      <c r="G14" s="542"/>
      <c r="H14" s="14"/>
      <c r="I14" s="14"/>
      <c r="J14" s="14"/>
      <c r="K14" s="14"/>
    </row>
    <row r="15" spans="2:11" ht="46.7" customHeight="1">
      <c r="B15" s="14"/>
      <c r="C15" s="33">
        <v>3</v>
      </c>
      <c r="D15" s="542" t="s">
        <v>238</v>
      </c>
      <c r="E15" s="542"/>
      <c r="F15" s="542"/>
      <c r="G15" s="542"/>
      <c r="H15" s="14"/>
      <c r="I15" s="14"/>
      <c r="J15" s="14"/>
      <c r="K15" s="14"/>
    </row>
    <row r="16" spans="2:11" ht="46.7" customHeight="1">
      <c r="B16" s="14"/>
      <c r="C16" s="33">
        <v>4</v>
      </c>
      <c r="D16" s="542" t="s">
        <v>239</v>
      </c>
      <c r="E16" s="542"/>
      <c r="F16" s="542"/>
      <c r="G16" s="542"/>
      <c r="H16" s="14"/>
      <c r="I16" s="14"/>
      <c r="J16" s="14"/>
      <c r="K16" s="14"/>
    </row>
    <row r="17" spans="2:11" ht="46.7" customHeight="1">
      <c r="B17" s="14"/>
      <c r="C17" s="33">
        <v>5</v>
      </c>
      <c r="D17" s="542" t="s">
        <v>242</v>
      </c>
      <c r="E17" s="542"/>
      <c r="F17" s="542"/>
      <c r="G17" s="542"/>
      <c r="H17" s="14"/>
      <c r="I17" s="14"/>
      <c r="J17" s="14"/>
      <c r="K17" s="14"/>
    </row>
    <row r="18" spans="2:11">
      <c r="B18" s="14"/>
      <c r="C18" s="14"/>
      <c r="D18" s="14"/>
      <c r="E18" s="14"/>
      <c r="F18" s="14"/>
      <c r="G18" s="14"/>
      <c r="H18" s="14"/>
      <c r="I18" s="14"/>
      <c r="J18" s="14"/>
      <c r="K18" s="14"/>
    </row>
    <row r="19" spans="2:11" ht="21">
      <c r="B19" s="540" t="s">
        <v>93</v>
      </c>
      <c r="C19" s="540"/>
      <c r="D19" s="540"/>
      <c r="E19" s="540"/>
      <c r="F19" s="540"/>
      <c r="G19" s="540"/>
      <c r="H19" s="540"/>
      <c r="I19" s="540"/>
      <c r="J19" s="540"/>
      <c r="K19" s="540"/>
    </row>
  </sheetData>
  <sheetProtection algorithmName="SHA-512" hashValue="ZNg3INSnssro8GA0fMom51WmkXVWZA26a+CRR4hA3PLujXC3MzynCcAPwqHpwvLuQxw9egjh8pJ3k1CweTyGDQ==" saltValue="ITBUIWQSbXz8sjM9RfaWzQ==" spinCount="100000" sheet="1" objects="1" scenarios="1"/>
  <mergeCells count="13">
    <mergeCell ref="F3:G3"/>
    <mergeCell ref="B5:D5"/>
    <mergeCell ref="B6:D6"/>
    <mergeCell ref="B7:D7"/>
    <mergeCell ref="B8:D8"/>
    <mergeCell ref="B4:D4"/>
    <mergeCell ref="B19:K19"/>
    <mergeCell ref="D12:G12"/>
    <mergeCell ref="D13:G13"/>
    <mergeCell ref="D14:G14"/>
    <mergeCell ref="D15:G15"/>
    <mergeCell ref="D16:G16"/>
    <mergeCell ref="D17:G17"/>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3"/>
  <sheetViews>
    <sheetView topLeftCell="A4" zoomScale="70" zoomScaleNormal="70" zoomScalePageLayoutView="90" workbookViewId="0">
      <selection activeCell="D16" sqref="D16:D23"/>
    </sheetView>
  </sheetViews>
  <sheetFormatPr defaultColWidth="8.85546875" defaultRowHeight="15"/>
  <cols>
    <col min="1" max="1" width="8.85546875" style="19"/>
    <col min="2" max="2" width="26.42578125" style="19" customWidth="1"/>
    <col min="3" max="3" width="32.85546875" style="19" customWidth="1"/>
    <col min="4" max="4" width="26.42578125" style="19" customWidth="1"/>
    <col min="5" max="5" width="8.85546875" style="19"/>
    <col min="6" max="6" width="0" style="19" hidden="1" customWidth="1"/>
    <col min="7" max="16384" width="8.85546875" style="19"/>
  </cols>
  <sheetData>
    <row r="2" spans="2:7" ht="28.35" customHeight="1" thickBot="1">
      <c r="B2" s="550" t="s">
        <v>49</v>
      </c>
      <c r="C2" s="550"/>
      <c r="D2" s="550"/>
    </row>
    <row r="3" spans="2:7" ht="28.35" customHeight="1" thickBot="1">
      <c r="B3" s="209" t="s">
        <v>9</v>
      </c>
      <c r="C3" s="210" t="s">
        <v>10</v>
      </c>
      <c r="D3" s="210" t="s">
        <v>11</v>
      </c>
      <c r="F3" s="205" t="s">
        <v>11</v>
      </c>
    </row>
    <row r="4" spans="2:7" ht="21.6" customHeight="1">
      <c r="B4" s="544" t="s">
        <v>12</v>
      </c>
      <c r="C4" s="211" t="s">
        <v>13</v>
      </c>
      <c r="D4" s="547"/>
      <c r="F4" s="38">
        <v>1</v>
      </c>
    </row>
    <row r="5" spans="2:7" ht="21.6" customHeight="1">
      <c r="B5" s="545"/>
      <c r="C5" s="211" t="s">
        <v>14</v>
      </c>
      <c r="D5" s="548"/>
      <c r="F5" s="38">
        <v>2</v>
      </c>
    </row>
    <row r="6" spans="2:7" ht="21.6" customHeight="1" thickBot="1">
      <c r="B6" s="546"/>
      <c r="C6" s="212" t="s">
        <v>15</v>
      </c>
      <c r="D6" s="549"/>
      <c r="F6" s="38">
        <v>3</v>
      </c>
    </row>
    <row r="7" spans="2:7" ht="21.6" customHeight="1">
      <c r="B7" s="544" t="s">
        <v>16</v>
      </c>
      <c r="C7" s="211" t="s">
        <v>17</v>
      </c>
      <c r="D7" s="547"/>
    </row>
    <row r="8" spans="2:7" ht="21.6" customHeight="1">
      <c r="B8" s="545"/>
      <c r="C8" s="211" t="s">
        <v>18</v>
      </c>
      <c r="D8" s="548"/>
    </row>
    <row r="9" spans="2:7" ht="21.6" customHeight="1" thickBot="1">
      <c r="B9" s="546"/>
      <c r="C9" s="212" t="s">
        <v>19</v>
      </c>
      <c r="D9" s="549"/>
    </row>
    <row r="10" spans="2:7" ht="28.35" customHeight="1">
      <c r="B10" s="544" t="s">
        <v>20</v>
      </c>
      <c r="C10" s="211" t="s">
        <v>21</v>
      </c>
      <c r="D10" s="547"/>
      <c r="G10" s="19" t="s">
        <v>993</v>
      </c>
    </row>
    <row r="11" spans="2:7" ht="28.35" customHeight="1">
      <c r="B11" s="545"/>
      <c r="C11" s="211" t="s">
        <v>22</v>
      </c>
      <c r="D11" s="548"/>
    </row>
    <row r="12" spans="2:7" ht="28.35" customHeight="1" thickBot="1">
      <c r="B12" s="546"/>
      <c r="C12" s="212" t="s">
        <v>23</v>
      </c>
      <c r="D12" s="549"/>
    </row>
    <row r="13" spans="2:7" ht="21.6" customHeight="1">
      <c r="B13" s="544" t="s">
        <v>24</v>
      </c>
      <c r="C13" s="211" t="s">
        <v>25</v>
      </c>
      <c r="D13" s="547"/>
    </row>
    <row r="14" spans="2:7" ht="21.6" customHeight="1">
      <c r="B14" s="545"/>
      <c r="C14" s="211" t="s">
        <v>26</v>
      </c>
      <c r="D14" s="548"/>
    </row>
    <row r="15" spans="2:7" ht="21.6" customHeight="1" thickBot="1">
      <c r="B15" s="546"/>
      <c r="C15" s="212" t="s">
        <v>27</v>
      </c>
      <c r="D15" s="549"/>
    </row>
    <row r="16" spans="2:7" ht="21.6" customHeight="1">
      <c r="B16" s="544" t="s">
        <v>28</v>
      </c>
      <c r="C16" s="213" t="s">
        <v>29</v>
      </c>
      <c r="D16" s="547"/>
    </row>
    <row r="17" spans="2:10" ht="21.6" customHeight="1">
      <c r="B17" s="545"/>
      <c r="C17" s="211" t="s">
        <v>30</v>
      </c>
      <c r="D17" s="548"/>
    </row>
    <row r="18" spans="2:10" ht="21.6" customHeight="1">
      <c r="B18" s="545"/>
      <c r="C18" s="211" t="s">
        <v>31</v>
      </c>
      <c r="D18" s="548"/>
    </row>
    <row r="19" spans="2:10" ht="21.6" customHeight="1">
      <c r="B19" s="545"/>
      <c r="C19" s="211" t="s">
        <v>32</v>
      </c>
      <c r="D19" s="548"/>
    </row>
    <row r="20" spans="2:10" ht="21.6" customHeight="1">
      <c r="B20" s="545"/>
      <c r="C20" s="213" t="s">
        <v>33</v>
      </c>
      <c r="D20" s="548"/>
    </row>
    <row r="21" spans="2:10" ht="21.6" customHeight="1">
      <c r="B21" s="545"/>
      <c r="C21" s="211" t="s">
        <v>34</v>
      </c>
      <c r="D21" s="548"/>
    </row>
    <row r="22" spans="2:10" ht="21.6" customHeight="1">
      <c r="B22" s="545"/>
      <c r="C22" s="211" t="s">
        <v>35</v>
      </c>
      <c r="D22" s="548"/>
    </row>
    <row r="23" spans="2:10" ht="21.6" customHeight="1" thickBot="1">
      <c r="B23" s="546"/>
      <c r="C23" s="212" t="s">
        <v>36</v>
      </c>
      <c r="D23" s="549"/>
    </row>
    <row r="24" spans="2:10" ht="43.7" customHeight="1" thickBot="1">
      <c r="C24" s="214" t="s">
        <v>8</v>
      </c>
      <c r="D24" s="215">
        <f>+D4+D7+D10+D13+D16</f>
        <v>0</v>
      </c>
      <c r="F24" s="206"/>
      <c r="G24" s="29"/>
      <c r="H24" s="29"/>
      <c r="I24" s="29"/>
      <c r="J24" s="29"/>
    </row>
    <row r="25" spans="2:10" ht="43.7" customHeight="1" thickBot="1">
      <c r="C25" s="216" t="s">
        <v>241</v>
      </c>
      <c r="D25" s="217">
        <f>IF(D24&lt;6,$D$28,IF(D24&lt;9,$D$29,IF(D24&lt;12,$D$30,IF(D24&lt;16,$D$31,IF(D24&lt;20,$D$32)))))</f>
        <v>1</v>
      </c>
      <c r="E25" s="206"/>
      <c r="F25" s="206"/>
      <c r="G25" s="29"/>
      <c r="H25" s="29"/>
      <c r="I25" s="29"/>
      <c r="J25" s="29"/>
    </row>
    <row r="26" spans="2:10" ht="26.25" thickBot="1">
      <c r="D26" s="207"/>
      <c r="G26" s="29"/>
      <c r="H26" s="29"/>
      <c r="I26" s="29"/>
      <c r="J26" s="29"/>
    </row>
    <row r="27" spans="2:10" ht="21" thickBot="1">
      <c r="B27" s="218" t="s">
        <v>37</v>
      </c>
      <c r="C27" s="219" t="s">
        <v>38</v>
      </c>
      <c r="D27" s="220" t="s">
        <v>241</v>
      </c>
      <c r="E27" s="48"/>
      <c r="G27" s="29"/>
      <c r="H27" s="29"/>
      <c r="I27" s="29"/>
      <c r="J27" s="29"/>
    </row>
    <row r="28" spans="2:10" ht="38.25">
      <c r="B28" s="221">
        <v>5</v>
      </c>
      <c r="C28" s="222" t="s">
        <v>39</v>
      </c>
      <c r="D28" s="223">
        <v>1</v>
      </c>
      <c r="E28" s="224" t="s">
        <v>40</v>
      </c>
      <c r="G28" s="29"/>
      <c r="H28" s="29"/>
      <c r="I28" s="29"/>
      <c r="J28" s="29"/>
    </row>
    <row r="29" spans="2:10" ht="38.25">
      <c r="B29" s="225" t="s">
        <v>989</v>
      </c>
      <c r="C29" s="226" t="s">
        <v>41</v>
      </c>
      <c r="D29" s="227">
        <v>1.5</v>
      </c>
      <c r="E29" s="224" t="s">
        <v>42</v>
      </c>
      <c r="G29" s="29"/>
      <c r="H29" s="29"/>
      <c r="I29" s="29"/>
      <c r="J29" s="29"/>
    </row>
    <row r="30" spans="2:10" ht="38.25">
      <c r="B30" s="225" t="s">
        <v>990</v>
      </c>
      <c r="C30" s="226" t="s">
        <v>43</v>
      </c>
      <c r="D30" s="228">
        <v>3</v>
      </c>
      <c r="E30" s="224" t="s">
        <v>44</v>
      </c>
    </row>
    <row r="31" spans="2:10" ht="38.25">
      <c r="B31" s="225" t="s">
        <v>991</v>
      </c>
      <c r="C31" s="226" t="s">
        <v>45</v>
      </c>
      <c r="D31" s="227">
        <v>4</v>
      </c>
      <c r="E31" s="224" t="s">
        <v>46</v>
      </c>
    </row>
    <row r="32" spans="2:10" ht="39" thickBot="1">
      <c r="B32" s="229" t="s">
        <v>988</v>
      </c>
      <c r="C32" s="230" t="s">
        <v>47</v>
      </c>
      <c r="D32" s="231">
        <v>5</v>
      </c>
      <c r="E32" s="232" t="s">
        <v>48</v>
      </c>
      <c r="G32" s="35"/>
      <c r="H32" s="35"/>
      <c r="I32" s="35"/>
      <c r="J32" s="35"/>
    </row>
    <row r="33" spans="5:5">
      <c r="E33" s="208"/>
    </row>
  </sheetData>
  <sheetProtection algorithmName="SHA-512" hashValue="ik2xbrKuXaPIiCd/+yvaKtgjnCtAmc0JilAiSOoyLHGhuKpZdozcP5cqwA8vOf5vrkI3kDIkk19xQcZukKjYMQ==" saltValue="AmVqV5VOi/l5IbMWU4swcA==" spinCount="100000" sheet="1" objects="1" scenarios="1"/>
  <mergeCells count="11">
    <mergeCell ref="B13:B15"/>
    <mergeCell ref="D13:D15"/>
    <mergeCell ref="B16:B23"/>
    <mergeCell ref="D16:D23"/>
    <mergeCell ref="B2:D2"/>
    <mergeCell ref="B4:B6"/>
    <mergeCell ref="D4:D6"/>
    <mergeCell ref="B7:B9"/>
    <mergeCell ref="D7:D9"/>
    <mergeCell ref="B10:B12"/>
    <mergeCell ref="D10:D12"/>
  </mergeCells>
  <dataValidations count="1">
    <dataValidation type="list" allowBlank="1" showInputMessage="1" showErrorMessage="1" sqref="D4:D6 D7:D23">
      <formula1>$F$4:$F$6</formula1>
    </dataValidation>
  </dataValidations>
  <pageMargins left="0.7" right="0.7" top="0.75" bottom="0.75" header="0.3" footer="0.3"/>
  <pageSetup orientation="portrait"/>
  <ignoredErrors>
    <ignoredError sqref="D24" unlocked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9"/>
  <sheetViews>
    <sheetView topLeftCell="A10" zoomScale="90" zoomScaleNormal="90" workbookViewId="0">
      <selection activeCell="H18" sqref="H18:I18"/>
    </sheetView>
  </sheetViews>
  <sheetFormatPr defaultColWidth="8.85546875" defaultRowHeight="15"/>
  <cols>
    <col min="1" max="1" width="8.85546875" style="19"/>
    <col min="2" max="2" width="4.42578125" style="19" customWidth="1"/>
    <col min="3" max="3" width="15.42578125" style="19" customWidth="1"/>
    <col min="4" max="4" width="8.85546875" style="19"/>
    <col min="5" max="5" width="10.28515625" style="19" customWidth="1"/>
    <col min="6" max="6" width="10.42578125" style="19" customWidth="1"/>
    <col min="7" max="7" width="10.28515625" style="19" bestFit="1" customWidth="1"/>
    <col min="8" max="9" width="10.28515625" style="19" customWidth="1"/>
    <col min="10" max="11" width="8.85546875" style="19"/>
    <col min="12" max="12" width="24.28515625" style="19" customWidth="1"/>
    <col min="13" max="15" width="17.42578125" style="19" customWidth="1"/>
    <col min="16" max="16384" width="8.85546875" style="19"/>
  </cols>
  <sheetData>
    <row r="2" spans="2:15" ht="30" customHeight="1" thickBot="1">
      <c r="B2" s="560" t="s">
        <v>73</v>
      </c>
      <c r="C2" s="560"/>
      <c r="D2" s="560"/>
      <c r="E2" s="560"/>
      <c r="F2" s="560"/>
      <c r="G2" s="560"/>
      <c r="H2" s="560"/>
      <c r="I2" s="560"/>
      <c r="J2" s="48"/>
      <c r="K2" s="48"/>
      <c r="L2" s="561" t="s">
        <v>74</v>
      </c>
      <c r="M2" s="561"/>
      <c r="N2" s="561"/>
      <c r="O2" s="561"/>
    </row>
    <row r="3" spans="2:15" ht="41.45" customHeight="1" thickBot="1">
      <c r="B3" s="551" t="s">
        <v>113</v>
      </c>
      <c r="C3" s="233" t="s">
        <v>50</v>
      </c>
      <c r="D3" s="233" t="s">
        <v>248</v>
      </c>
      <c r="E3" s="234" t="s">
        <v>252</v>
      </c>
      <c r="F3" s="234" t="s">
        <v>263</v>
      </c>
      <c r="G3" s="235" t="s">
        <v>264</v>
      </c>
      <c r="H3" s="235" t="s">
        <v>265</v>
      </c>
      <c r="I3" s="235" t="s">
        <v>266</v>
      </c>
      <c r="J3" s="48"/>
      <c r="K3" s="48"/>
      <c r="L3" s="236" t="s">
        <v>55</v>
      </c>
      <c r="M3" s="237" t="s">
        <v>56</v>
      </c>
      <c r="N3" s="234" t="s">
        <v>57</v>
      </c>
      <c r="O3" s="235" t="s">
        <v>58</v>
      </c>
    </row>
    <row r="4" spans="2:15" ht="35.450000000000003" customHeight="1" thickBot="1">
      <c r="B4" s="552"/>
      <c r="C4" s="57" t="s">
        <v>5</v>
      </c>
      <c r="D4" s="57" t="s">
        <v>247</v>
      </c>
      <c r="E4" s="238" t="s">
        <v>251</v>
      </c>
      <c r="F4" s="238" t="s">
        <v>262</v>
      </c>
      <c r="G4" s="238" t="s">
        <v>270</v>
      </c>
      <c r="H4" s="239" t="s">
        <v>269</v>
      </c>
      <c r="I4" s="239" t="s">
        <v>267</v>
      </c>
      <c r="J4" s="48"/>
      <c r="K4" s="48"/>
      <c r="L4" s="240" t="s">
        <v>59</v>
      </c>
      <c r="M4" s="241" t="s">
        <v>60</v>
      </c>
      <c r="N4" s="241" t="s">
        <v>61</v>
      </c>
      <c r="O4" s="241" t="s">
        <v>62</v>
      </c>
    </row>
    <row r="5" spans="2:15" ht="35.450000000000003" customHeight="1" thickBot="1">
      <c r="B5" s="552"/>
      <c r="C5" s="57" t="s">
        <v>51</v>
      </c>
      <c r="D5" s="57" t="s">
        <v>246</v>
      </c>
      <c r="E5" s="242" t="s">
        <v>250</v>
      </c>
      <c r="F5" s="238" t="s">
        <v>261</v>
      </c>
      <c r="G5" s="238" t="s">
        <v>272</v>
      </c>
      <c r="H5" s="238" t="s">
        <v>271</v>
      </c>
      <c r="I5" s="239" t="s">
        <v>268</v>
      </c>
      <c r="J5" s="48"/>
      <c r="K5" s="48"/>
      <c r="L5" s="243" t="s">
        <v>63</v>
      </c>
      <c r="M5" s="557" t="s">
        <v>64</v>
      </c>
      <c r="N5" s="558"/>
      <c r="O5" s="559"/>
    </row>
    <row r="6" spans="2:15" ht="35.450000000000003" customHeight="1" thickBot="1">
      <c r="B6" s="552"/>
      <c r="C6" s="57" t="s">
        <v>6</v>
      </c>
      <c r="D6" s="57" t="s">
        <v>245</v>
      </c>
      <c r="E6" s="242" t="s">
        <v>249</v>
      </c>
      <c r="F6" s="242" t="s">
        <v>257</v>
      </c>
      <c r="G6" s="238" t="s">
        <v>258</v>
      </c>
      <c r="H6" s="238" t="s">
        <v>259</v>
      </c>
      <c r="I6" s="238" t="s">
        <v>260</v>
      </c>
      <c r="J6" s="48"/>
      <c r="K6" s="48"/>
      <c r="L6" s="244" t="s">
        <v>65</v>
      </c>
      <c r="M6" s="245">
        <v>2</v>
      </c>
      <c r="N6" s="245">
        <v>2</v>
      </c>
      <c r="O6" s="245">
        <v>3</v>
      </c>
    </row>
    <row r="7" spans="2:15" ht="35.450000000000003" customHeight="1" thickBot="1">
      <c r="B7" s="553"/>
      <c r="C7" s="57" t="s">
        <v>52</v>
      </c>
      <c r="D7" s="57" t="s">
        <v>244</v>
      </c>
      <c r="E7" s="242" t="s">
        <v>243</v>
      </c>
      <c r="F7" s="242" t="s">
        <v>253</v>
      </c>
      <c r="G7" s="246" t="s">
        <v>254</v>
      </c>
      <c r="H7" s="238" t="s">
        <v>255</v>
      </c>
      <c r="I7" s="238" t="s">
        <v>256</v>
      </c>
      <c r="J7" s="48"/>
      <c r="K7" s="48"/>
      <c r="L7" s="244" t="s">
        <v>66</v>
      </c>
      <c r="M7" s="245">
        <v>2</v>
      </c>
      <c r="N7" s="245">
        <v>3</v>
      </c>
      <c r="O7" s="245">
        <v>5</v>
      </c>
    </row>
    <row r="8" spans="2:15" ht="33.6" customHeight="1" thickBot="1">
      <c r="B8" s="247"/>
      <c r="C8" s="247"/>
      <c r="D8" s="248"/>
      <c r="E8" s="57">
        <v>1</v>
      </c>
      <c r="F8" s="57">
        <v>2</v>
      </c>
      <c r="G8" s="57">
        <v>3</v>
      </c>
      <c r="H8" s="57">
        <v>4</v>
      </c>
      <c r="I8" s="57">
        <v>5</v>
      </c>
      <c r="J8" s="48"/>
      <c r="K8" s="48"/>
      <c r="L8" s="244" t="s">
        <v>67</v>
      </c>
      <c r="M8" s="245">
        <v>3</v>
      </c>
      <c r="N8" s="245">
        <v>5</v>
      </c>
      <c r="O8" s="245">
        <v>8</v>
      </c>
    </row>
    <row r="9" spans="2:15" ht="33.6" customHeight="1" thickBot="1">
      <c r="B9" s="247"/>
      <c r="C9" s="247"/>
      <c r="D9" s="248"/>
      <c r="E9" s="57" t="s">
        <v>52</v>
      </c>
      <c r="F9" s="57" t="s">
        <v>6</v>
      </c>
      <c r="G9" s="57" t="s">
        <v>51</v>
      </c>
      <c r="H9" s="57" t="s">
        <v>5</v>
      </c>
      <c r="I9" s="57" t="s">
        <v>53</v>
      </c>
      <c r="J9" s="48"/>
      <c r="K9" s="48"/>
      <c r="L9" s="244" t="s">
        <v>68</v>
      </c>
      <c r="M9" s="245">
        <v>5</v>
      </c>
      <c r="N9" s="245">
        <v>8</v>
      </c>
      <c r="O9" s="245">
        <v>13</v>
      </c>
    </row>
    <row r="10" spans="2:15" ht="33.6" customHeight="1" thickBot="1">
      <c r="B10" s="247"/>
      <c r="C10" s="247"/>
      <c r="D10" s="248"/>
      <c r="E10" s="554" t="s">
        <v>54</v>
      </c>
      <c r="F10" s="555"/>
      <c r="G10" s="555"/>
      <c r="H10" s="555"/>
      <c r="I10" s="556"/>
      <c r="J10" s="48"/>
      <c r="K10" s="48"/>
      <c r="L10" s="244" t="s">
        <v>69</v>
      </c>
      <c r="M10" s="245">
        <v>5</v>
      </c>
      <c r="N10" s="245">
        <v>13</v>
      </c>
      <c r="O10" s="245">
        <v>20</v>
      </c>
    </row>
    <row r="11" spans="2:15" ht="33.6" customHeight="1" thickBot="1">
      <c r="B11" s="48"/>
      <c r="C11" s="48"/>
      <c r="D11" s="48"/>
      <c r="E11" s="48"/>
      <c r="F11" s="48"/>
      <c r="G11" s="48"/>
      <c r="H11" s="48"/>
      <c r="I11" s="48"/>
      <c r="J11" s="48"/>
      <c r="K11" s="48"/>
      <c r="L11" s="244" t="s">
        <v>70</v>
      </c>
      <c r="M11" s="245">
        <v>8</v>
      </c>
      <c r="N11" s="245">
        <v>20</v>
      </c>
      <c r="O11" s="245">
        <v>32</v>
      </c>
    </row>
    <row r="12" spans="2:15" ht="33.6" customHeight="1" thickBot="1">
      <c r="B12" s="48"/>
      <c r="C12" s="249"/>
      <c r="D12" s="562" t="s">
        <v>75</v>
      </c>
      <c r="E12" s="563"/>
      <c r="F12" s="563"/>
      <c r="G12" s="563"/>
      <c r="H12" s="563"/>
      <c r="I12" s="564"/>
      <c r="J12" s="48"/>
      <c r="K12" s="48"/>
      <c r="L12" s="244" t="s">
        <v>71</v>
      </c>
      <c r="M12" s="245">
        <v>13</v>
      </c>
      <c r="N12" s="245">
        <v>32</v>
      </c>
      <c r="O12" s="245">
        <v>50</v>
      </c>
    </row>
    <row r="13" spans="2:15" ht="33.6" customHeight="1" thickBot="1">
      <c r="B13" s="48"/>
      <c r="C13" s="249"/>
      <c r="D13" s="577" t="s">
        <v>76</v>
      </c>
      <c r="E13" s="578"/>
      <c r="F13" s="575" t="s">
        <v>61</v>
      </c>
      <c r="G13" s="576"/>
      <c r="H13" s="573" t="s">
        <v>77</v>
      </c>
      <c r="I13" s="574"/>
      <c r="J13" s="48"/>
      <c r="K13" s="48"/>
      <c r="L13" s="244" t="s">
        <v>72</v>
      </c>
      <c r="M13" s="245">
        <v>20</v>
      </c>
      <c r="N13" s="245">
        <v>50</v>
      </c>
      <c r="O13" s="245">
        <v>80</v>
      </c>
    </row>
    <row r="14" spans="2:15" ht="33.75" customHeight="1" thickBot="1">
      <c r="B14" s="571" t="s">
        <v>992</v>
      </c>
      <c r="C14" s="572"/>
      <c r="D14" s="581" t="s">
        <v>80</v>
      </c>
      <c r="E14" s="582"/>
      <c r="F14" s="581" t="s">
        <v>78</v>
      </c>
      <c r="G14" s="582"/>
      <c r="H14" s="579" t="s">
        <v>79</v>
      </c>
      <c r="I14" s="580"/>
      <c r="J14" s="48"/>
      <c r="K14" s="48"/>
      <c r="L14" s="48"/>
      <c r="M14" s="48"/>
      <c r="N14" s="48"/>
      <c r="O14" s="48"/>
    </row>
    <row r="15" spans="2:15" ht="27" customHeight="1" thickBot="1">
      <c r="B15" s="48"/>
      <c r="C15" s="48"/>
      <c r="D15" s="48"/>
      <c r="E15" s="48"/>
      <c r="F15" s="48"/>
      <c r="G15" s="48"/>
      <c r="H15" s="48"/>
      <c r="I15" s="48"/>
      <c r="J15" s="48"/>
      <c r="K15" s="48"/>
      <c r="L15" s="48"/>
      <c r="M15" s="48"/>
      <c r="N15" s="48"/>
      <c r="O15" s="48"/>
    </row>
    <row r="16" spans="2:15" ht="36.6" customHeight="1" thickBot="1">
      <c r="B16" s="48"/>
      <c r="C16" s="250"/>
      <c r="D16" s="250"/>
      <c r="E16" s="250"/>
      <c r="F16" s="565" t="s">
        <v>116</v>
      </c>
      <c r="G16" s="566"/>
      <c r="H16" s="250"/>
      <c r="I16" s="250"/>
      <c r="J16" s="250"/>
      <c r="K16" s="48"/>
      <c r="L16" s="48"/>
      <c r="M16" s="48"/>
      <c r="N16" s="48"/>
      <c r="O16" s="48"/>
    </row>
    <row r="17" spans="2:15" ht="39" customHeight="1" thickBot="1">
      <c r="B17" s="48"/>
      <c r="C17" s="569" t="s">
        <v>118</v>
      </c>
      <c r="D17" s="570"/>
      <c r="E17" s="570"/>
      <c r="F17" s="251" t="s">
        <v>114</v>
      </c>
      <c r="G17" s="252" t="s">
        <v>115</v>
      </c>
      <c r="H17" s="583" t="s">
        <v>117</v>
      </c>
      <c r="I17" s="584"/>
      <c r="J17" s="253"/>
      <c r="K17" s="48"/>
      <c r="L17" s="48"/>
      <c r="M17" s="48"/>
      <c r="N17" s="48"/>
      <c r="O17" s="48"/>
    </row>
    <row r="18" spans="2:15" ht="27" thickBot="1">
      <c r="B18" s="48"/>
      <c r="C18" s="567">
        <f>'Informacion de la OMA'!B6</f>
        <v>0</v>
      </c>
      <c r="D18" s="568"/>
      <c r="E18" s="568"/>
      <c r="F18" s="254">
        <f>'Determinación del IdR'!G10</f>
        <v>2</v>
      </c>
      <c r="G18" s="255">
        <f>'Indicador de exposición (IdE)'!D25</f>
        <v>1</v>
      </c>
      <c r="H18" s="585" t="str">
        <f>IF(F19&lt;=3,"REDUCIDA",IF(F19&lt;=12,"NORMAL",IF(F19&lt;=25,"RIGUROSA")))</f>
        <v>REDUCIDA</v>
      </c>
      <c r="I18" s="586"/>
      <c r="J18" s="256"/>
      <c r="K18" s="48"/>
      <c r="L18" s="48"/>
      <c r="M18" s="48"/>
      <c r="N18" s="48"/>
      <c r="O18" s="48"/>
    </row>
    <row r="19" spans="2:15" hidden="1">
      <c r="F19" s="26">
        <f>F18*G18</f>
        <v>2</v>
      </c>
      <c r="G19" s="27"/>
    </row>
    <row r="23" spans="2:15">
      <c r="F23" s="28"/>
      <c r="G23" s="28"/>
      <c r="I23" s="28"/>
      <c r="J23" s="28"/>
    </row>
    <row r="30" spans="2:15">
      <c r="F30" s="29"/>
    </row>
    <row r="31" spans="2:15">
      <c r="F31" s="29"/>
    </row>
    <row r="32" spans="2:15">
      <c r="F32" s="29"/>
    </row>
    <row r="33" spans="6:6">
      <c r="F33" s="29"/>
    </row>
    <row r="34" spans="6:6">
      <c r="F34" s="29"/>
    </row>
    <row r="35" spans="6:6">
      <c r="F35" s="29"/>
    </row>
    <row r="36" spans="6:6">
      <c r="F36" s="29"/>
    </row>
    <row r="37" spans="6:6">
      <c r="F37" s="29"/>
    </row>
    <row r="38" spans="6:6">
      <c r="F38" s="29"/>
    </row>
    <row r="39" spans="6:6">
      <c r="F39" s="29"/>
    </row>
  </sheetData>
  <sheetProtection algorithmName="SHA-512" hashValue="oORu7Lw17ZCd6iIdVHOK9YaZ9fqowsc4gzvVVbbn1VrAKVv70MhvTB/OlueBmcTwEcHMyLPenqp3kdF1RabyYA==" saltValue="3UjuMSR1QA7ssoRGkv7eYQ==" spinCount="100000" sheet="1" objects="1" scenarios="1"/>
  <mergeCells count="18">
    <mergeCell ref="D12:I12"/>
    <mergeCell ref="F16:G16"/>
    <mergeCell ref="C18:E18"/>
    <mergeCell ref="C17:E17"/>
    <mergeCell ref="B14:C14"/>
    <mergeCell ref="H13:I13"/>
    <mergeCell ref="F13:G13"/>
    <mergeCell ref="D13:E13"/>
    <mergeCell ref="H14:I14"/>
    <mergeCell ref="F14:G14"/>
    <mergeCell ref="D14:E14"/>
    <mergeCell ref="H17:I17"/>
    <mergeCell ref="H18:I18"/>
    <mergeCell ref="B3:B7"/>
    <mergeCell ref="E10:I10"/>
    <mergeCell ref="M5:O5"/>
    <mergeCell ref="B2:I2"/>
    <mergeCell ref="L2:O2"/>
  </mergeCells>
  <conditionalFormatting sqref="H18 J18">
    <cfRule type="containsText" dxfId="5" priority="1" operator="containsText" text="RIGUROSA">
      <formula>NOT(ISERROR(SEARCH("RIGUROSA",H18)))</formula>
    </cfRule>
    <cfRule type="containsText" dxfId="4" priority="2" operator="containsText" text="REDUCIDA">
      <formula>NOT(ISERROR(SEARCH("REDUCIDA",H18)))</formula>
    </cfRule>
    <cfRule type="containsText" dxfId="3" priority="3" operator="containsText" text="NORMAL">
      <formula>NOT(ISERROR(SEARCH("NORMAL",H18)))</formula>
    </cfRule>
  </conditionalFormatting>
  <pageMargins left="0.7" right="0.7" top="0.75" bottom="0.75" header="0.3" footer="0.3"/>
  <pageSetup orientation="portrait" horizontalDpi="4294967292" verticalDpi="4294967292"/>
  <ignoredErrors>
    <ignoredError sqref="F18:G19 C18 H18" unlockedFormula="1"/>
  </ignoredErrors>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927D94646DC549B7465903FE9FE1A3" ma:contentTypeVersion="118" ma:contentTypeDescription="Create a new document." ma:contentTypeScope="" ma:versionID="b7dfd1b413e7d33dabde76de4b79de8f">
  <xsd:schema xmlns:xsd="http://www.w3.org/2001/XMLSchema" xmlns:xs="http://www.w3.org/2001/XMLSchema" xmlns:p="http://schemas.microsoft.com/office/2006/metadata/properties" xmlns:ns1="101a94fc-4fb7-49fc-ab36-dbb3e9e3ccdb" xmlns:ns2="http://schemas.microsoft.com/sharepoint/v3" targetNamespace="http://schemas.microsoft.com/office/2006/metadata/properties" ma:root="true" ma:fieldsID="c9f0411c7a8c78232c53993795c6232c" ns1:_="" ns2:_="">
    <xsd:import namespace="101a94fc-4fb7-49fc-ab36-dbb3e9e3ccdb"/>
    <xsd:import namespace="http://schemas.microsoft.com/sharepoint/v3"/>
    <xsd:element name="properties">
      <xsd:complexType>
        <xsd:sequence>
          <xsd:element name="documentManagement">
            <xsd:complexType>
              <xsd:all>
                <xsd:element ref="ns1:a" minOccurs="0"/>
                <xsd:element ref="ns1:Category" minOccurs="0"/>
                <xsd:element ref="ns1:CategoryOrder" minOccurs="0"/>
                <xsd:element ref="ns1:LongTitle" minOccurs="0"/>
                <xsd:element ref="ns1:Language" minOccurs="0"/>
                <xsd:element ref="ns1:aaa" minOccurs="0"/>
                <xsd:element ref="ns1:Revised" minOccurs="0"/>
                <xsd:element ref="ns1:Presenter" minOccurs="0"/>
                <xsd:element ref="ns1:DocumentName" minOccurs="0"/>
                <xsd:element ref="ns1:Title1" minOccurs="0"/>
                <xsd:element ref="ns1:Title2" minOccurs="0"/>
                <xsd:element ref="ns1:acro" minOccurs="0"/>
                <xsd:element ref="ns1:cat" minOccurs="0"/>
                <xsd:element ref="ns1:ArchivedDocumentsProperties" minOccurs="0"/>
                <xsd:element ref="ns2:PublishingStartDate" minOccurs="0"/>
                <xsd:element ref="ns2:PublishingExpirationDate" minOccurs="0"/>
                <xsd:element ref="ns1:Category_x003a_TypeEN" minOccurs="0"/>
                <xsd:element ref="ns1:Category_x003a_TypeES" minOccurs="0"/>
                <xsd:element ref="ns1:ArchivedDocumentsProperties_x003a_Acronym" minOccurs="0"/>
                <xsd:element ref="ns1:ArchivedDocumentsProperties_x003a_DocumentsOrder" minOccurs="0"/>
                <xsd:element ref="ns1:ArchivedDocumentsProperties_x003a_Category" minOccurs="0"/>
                <xsd:element ref="ns1:ArchivedDocumentsProperties_x003a_Presenter" minOccurs="0"/>
                <xsd:element ref="ns1:ArchivedDocumentsProperties_x003a_Language" minOccurs="0"/>
                <xsd:element ref="ns1:ArchivedDocumentsProperties_x003a_DocumentTitle" minOccurs="0"/>
                <xsd:element ref="ns1:ArchivedDocumentsProperties_x003a_DocumentTitle1" minOccurs="0"/>
                <xsd:element ref="ns1:ArchivedDocumentsProperties_x003a_DocumentTitle2" minOccurs="0"/>
                <xsd:element ref="ns1:ArchivedDocumentsProperties_x003a_ONLY" minOccurs="0"/>
                <xsd:element ref="ns1:ArchivedDocumentsProperties_x003a_Revi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a94fc-4fb7-49fc-ab36-dbb3e9e3ccdb" elementFormDefault="qualified">
    <xsd:import namespace="http://schemas.microsoft.com/office/2006/documentManagement/types"/>
    <xsd:import namespace="http://schemas.microsoft.com/office/infopath/2007/PartnerControls"/>
    <xsd:element name="a" ma:index="0" nillable="true" ma:displayName="Acronym" ma:list="{1045e265-1928-4c45-849a-69ddabc67e10}" ma:internalName="a" ma:readOnly="false" ma:showField="Title">
      <xsd:simpleType>
        <xsd:restriction base="dms:Lookup"/>
      </xsd:simpleType>
    </xsd:element>
    <xsd:element name="Category" ma:index="3" nillable="true" ma:displayName="Category" ma:list="{c1012ec3-5fa7-4630-b0f2-9937f3c48b2b}" ma:internalName="Category" ma:showField="Title">
      <xsd:simpleType>
        <xsd:restriction base="dms:Lookup"/>
      </xsd:simpleType>
    </xsd:element>
    <xsd:element name="CategoryOrder" ma:index="4" nillable="true" ma:displayName="CategoryOrder" ma:description="Group by Category: Day, Session" ma:internalName="CategoryOrder">
      <xsd:simpleType>
        <xsd:restriction base="dms:Text">
          <xsd:maxLength value="255"/>
        </xsd:restriction>
      </xsd:simpleType>
    </xsd:element>
    <xsd:element name="LongTitle" ma:index="5" nillable="true" ma:displayName="Title" ma:internalName="LongTitle">
      <xsd:simpleType>
        <xsd:restriction base="dms:Text">
          <xsd:maxLength value="255"/>
        </xsd:restriction>
      </xsd:simpleType>
    </xsd:element>
    <xsd:element name="Language" ma:index="6" nillable="true" ma:displayName="Language" ma:description="Document's Language" ma:format="RadioButtons" ma:internalName="Language">
      <xsd:simpleType>
        <xsd:restriction base="dms:Choice">
          <xsd:enumeration value="English"/>
          <xsd:enumeration value="Spanish"/>
          <xsd:enumeration value="Bilingual"/>
          <xsd:enumeration value="Other"/>
        </xsd:restriction>
      </xsd:simpleType>
    </xsd:element>
    <xsd:element name="aaa" ma:index="7" nillable="true" ma:displayName="Only" ma:default="0" ma:internalName="aaa">
      <xsd:simpleType>
        <xsd:restriction base="dms:Boolean"/>
      </xsd:simpleType>
    </xsd:element>
    <xsd:element name="Revised" ma:index="8" nillable="true" ma:displayName="Revised" ma:default="0" ma:internalName="Revised">
      <xsd:simpleType>
        <xsd:restriction base="dms:Boolean"/>
      </xsd:simpleType>
    </xsd:element>
    <xsd:element name="Presenter" ma:index="9" nillable="true" ma:displayName="Presenter" ma:internalName="Presenter">
      <xsd:simpleType>
        <xsd:restriction base="dms:Text">
          <xsd:maxLength value="255"/>
        </xsd:restriction>
      </xsd:simpleType>
    </xsd:element>
    <xsd:element name="DocumentName" ma:index="11" nillable="true" ma:displayName="DocumentName" ma:hidden="true" ma:internalName="DocumentName" ma:readOnly="false">
      <xsd:simpleType>
        <xsd:restriction base="dms:Text">
          <xsd:maxLength value="255"/>
        </xsd:restriction>
      </xsd:simpleType>
    </xsd:element>
    <xsd:element name="Title1" ma:index="12" nillable="true" ma:displayName="Title1" ma:internalName="Title1">
      <xsd:simpleType>
        <xsd:restriction base="dms:Text">
          <xsd:maxLength value="255"/>
        </xsd:restriction>
      </xsd:simpleType>
    </xsd:element>
    <xsd:element name="Title2" ma:index="13" nillable="true" ma:displayName="Title2" ma:internalName="Title2">
      <xsd:simpleType>
        <xsd:restriction base="dms:Text">
          <xsd:maxLength value="255"/>
        </xsd:restriction>
      </xsd:simpleType>
    </xsd:element>
    <xsd:element name="acro" ma:index="14" nillable="true" ma:displayName="acro" ma:hidden="true" ma:internalName="acro" ma:readOnly="false">
      <xsd:simpleType>
        <xsd:restriction base="dms:Text">
          <xsd:maxLength value="255"/>
        </xsd:restriction>
      </xsd:simpleType>
    </xsd:element>
    <xsd:element name="cat" ma:index="15" nillable="true" ma:displayName="cat" ma:hidden="true" ma:internalName="cat" ma:readOnly="false">
      <xsd:simpleType>
        <xsd:restriction base="dms:Text">
          <xsd:maxLength value="255"/>
        </xsd:restriction>
      </xsd:simpleType>
    </xsd:element>
    <xsd:element name="ArchivedDocumentsProperties" ma:index="16" nillable="true" ma:displayName="ArchivedDocumentsProperties" ma:hidden="true" ma:list="{62446db8-06c7-4c5f-ab63-1825ec145873}" ma:internalName="ArchivedDocumentsProperties" ma:readOnly="false" ma:showField="Title">
      <xsd:simpleType>
        <xsd:restriction base="dms:Lookup"/>
      </xsd:simpleType>
    </xsd:element>
    <xsd:element name="Category_x003a_TypeEN" ma:index="21" nillable="true" ma:displayName="Category:TypeEN" ma:list="{c1012ec3-5fa7-4630-b0f2-9937f3c48b2b}" ma:internalName="Category_x003a_TypeEN" ma:readOnly="true" ma:showField="TypeEN" ma:web="332af589-c0a7-4731-b5e6-15e21b093457">
      <xsd:simpleType>
        <xsd:restriction base="dms:Lookup"/>
      </xsd:simpleType>
    </xsd:element>
    <xsd:element name="Category_x003a_TypeES" ma:index="22" nillable="true" ma:displayName="Category:TypeES" ma:list="{c1012ec3-5fa7-4630-b0f2-9937f3c48b2b}" ma:internalName="Category_x003a_TypeES" ma:readOnly="true" ma:showField="TypeES" ma:web="332af589-c0a7-4731-b5e6-15e21b093457">
      <xsd:simpleType>
        <xsd:restriction base="dms:Lookup"/>
      </xsd:simpleType>
    </xsd:element>
    <xsd:element name="ArchivedDocumentsProperties_x003a_Acronym" ma:index="24" nillable="true" ma:displayName="ArchivedDocumentsProperties:Acronym" ma:list="{62446db8-06c7-4c5f-ab63-1825ec145873}" ma:internalName="ArchivedDocumentsProperties_x003a_Acronym" ma:readOnly="true" ma:showField="Acronym" ma:web="332af589-c0a7-4731-b5e6-15e21b093457">
      <xsd:simpleType>
        <xsd:restriction base="dms:Lookup"/>
      </xsd:simpleType>
    </xsd:element>
    <xsd:element name="ArchivedDocumentsProperties_x003a_DocumentsOrder" ma:index="25" nillable="true" ma:displayName="ArchivedDocumentsProperties:DocumentsOrder" ma:list="{62446db8-06c7-4c5f-ab63-1825ec145873}" ma:internalName="ArchivedDocumentsProperties_x003a_DocumentsOrder" ma:readOnly="true" ma:showField="DocumentsOrder" ma:web="332af589-c0a7-4731-b5e6-15e21b093457">
      <xsd:simpleType>
        <xsd:restriction base="dms:Lookup"/>
      </xsd:simpleType>
    </xsd:element>
    <xsd:element name="ArchivedDocumentsProperties_x003a_Category" ma:index="26" nillable="true" ma:displayName="ArchivedDocumentsProperties:Category" ma:list="{62446db8-06c7-4c5f-ab63-1825ec145873}" ma:internalName="ArchivedDocumentsProperties_x003a_Category" ma:readOnly="true" ma:showField="Category" ma:web="332af589-c0a7-4731-b5e6-15e21b093457">
      <xsd:simpleType>
        <xsd:restriction base="dms:Lookup"/>
      </xsd:simpleType>
    </xsd:element>
    <xsd:element name="ArchivedDocumentsProperties_x003a_Presenter" ma:index="27" nillable="true" ma:displayName="ArchivedDocumentsProperties:Presenter" ma:list="{62446db8-06c7-4c5f-ab63-1825ec145873}" ma:internalName="ArchivedDocumentsProperties_x003a_Presenter" ma:readOnly="true" ma:showField="Presenter" ma:web="332af589-c0a7-4731-b5e6-15e21b093457">
      <xsd:simpleType>
        <xsd:restriction base="dms:Lookup"/>
      </xsd:simpleType>
    </xsd:element>
    <xsd:element name="ArchivedDocumentsProperties_x003a_Language" ma:index="28" nillable="true" ma:displayName="ArchivedDocumentsProperties:Language" ma:list="{62446db8-06c7-4c5f-ab63-1825ec145873}" ma:internalName="ArchivedDocumentsProperties_x003a_Language" ma:readOnly="true" ma:showField="Language" ma:web="332af589-c0a7-4731-b5e6-15e21b093457">
      <xsd:simpleType>
        <xsd:restriction base="dms:Lookup"/>
      </xsd:simpleType>
    </xsd:element>
    <xsd:element name="ArchivedDocumentsProperties_x003a_DocumentTitle" ma:index="29" nillable="true" ma:displayName="ArchivedDocumentsProperties:DocumentTitle" ma:list="{62446db8-06c7-4c5f-ab63-1825ec145873}" ma:internalName="ArchivedDocumentsProperties_x003a_DocumentTitle" ma:readOnly="true" ma:showField="DocumentTitle" ma:web="332af589-c0a7-4731-b5e6-15e21b093457">
      <xsd:simpleType>
        <xsd:restriction base="dms:Lookup"/>
      </xsd:simpleType>
    </xsd:element>
    <xsd:element name="ArchivedDocumentsProperties_x003a_DocumentTitle1" ma:index="30" nillable="true" ma:displayName="ArchivedDocumentsProperties:DocumentTitle1" ma:list="{62446db8-06c7-4c5f-ab63-1825ec145873}" ma:internalName="ArchivedDocumentsProperties_x003a_DocumentTitle1" ma:readOnly="true" ma:showField="DocumentTitle1" ma:web="332af589-c0a7-4731-b5e6-15e21b093457">
      <xsd:simpleType>
        <xsd:restriction base="dms:Lookup"/>
      </xsd:simpleType>
    </xsd:element>
    <xsd:element name="ArchivedDocumentsProperties_x003a_DocumentTitle2" ma:index="31" nillable="true" ma:displayName="ArchivedDocumentsProperties:DocumentTitle2" ma:list="{62446db8-06c7-4c5f-ab63-1825ec145873}" ma:internalName="ArchivedDocumentsProperties_x003a_DocumentTitle2" ma:readOnly="true" ma:showField="DocumentTitle2" ma:web="332af589-c0a7-4731-b5e6-15e21b093457">
      <xsd:simpleType>
        <xsd:restriction base="dms:Lookup"/>
      </xsd:simpleType>
    </xsd:element>
    <xsd:element name="ArchivedDocumentsProperties_x003a_ONLY" ma:index="32" nillable="true" ma:displayName="ArchivedDocumentsProperties:ONLY" ma:list="{62446db8-06c7-4c5f-ab63-1825ec145873}" ma:internalName="ArchivedDocumentsProperties_x003a_ONLY" ma:readOnly="true" ma:showField="ONLY" ma:web="332af589-c0a7-4731-b5e6-15e21b093457">
      <xsd:simpleType>
        <xsd:restriction base="dms:Lookup"/>
      </xsd:simpleType>
    </xsd:element>
    <xsd:element name="ArchivedDocumentsProperties_x003a_Revised" ma:index="33" nillable="true" ma:displayName="ArchivedDocumentsProperties:Revised" ma:list="{62446db8-06c7-4c5f-ab63-1825ec145873}" ma:internalName="ArchivedDocumentsProperties_x003a_Revised" ma:readOnly="true" ma:showField="Revised" ma:web="332af589-c0a7-4731-b5e6-15e21b09345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 ma:hidden="true" ma:internalName="PublishingStartDate">
      <xsd:simpleType>
        <xsd:restriction base="dms:Unknown"/>
      </xsd:simpleType>
    </xsd:element>
    <xsd:element name="PublishingExpirationDate" ma:index="20"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2" ma:displayName="DocumentOrd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101a94fc-4fb7-49fc-ab36-dbb3e9e3ccdb">15</Category>
    <Title1 xmlns="101a94fc-4fb7-49fc-ab36-dbb3e9e3ccdb" xsi:nil="true"/>
    <DocumentName xmlns="101a94fc-4fb7-49fc-ab36-dbb3e9e3ccdb" xsi:nil="true"/>
    <ArchivedDocumentsProperties xmlns="101a94fc-4fb7-49fc-ab36-dbb3e9e3ccdb" xsi:nil="true"/>
    <acro xmlns="101a94fc-4fb7-49fc-ab36-dbb3e9e3ccdb" xsi:nil="true"/>
    <Revised xmlns="101a94fc-4fb7-49fc-ab36-dbb3e9e3ccdb">false</Revised>
    <PublishingExpirationDate xmlns="http://schemas.microsoft.com/sharepoint/v3" xsi:nil="true"/>
    <LongTitle xmlns="101a94fc-4fb7-49fc-ab36-dbb3e9e3ccdb">Planificación de la Vigilancia Basada en Riesgo (RSB) - TOOL AIR</LongTitle>
    <cat xmlns="101a94fc-4fb7-49fc-ab36-dbb3e9e3ccdb" xsi:nil="true"/>
    <Language xmlns="101a94fc-4fb7-49fc-ab36-dbb3e9e3ccdb">Bilingual</Language>
    <aaa xmlns="101a94fc-4fb7-49fc-ab36-dbb3e9e3ccdb">false</aaa>
    <PublishingStartDate xmlns="http://schemas.microsoft.com/sharepoint/v3" xsi:nil="true"/>
    <Title2 xmlns="101a94fc-4fb7-49fc-ab36-dbb3e9e3ccdb" xsi:nil="true"/>
    <a xmlns="101a94fc-4fb7-49fc-ab36-dbb3e9e3ccdb">1299</a>
    <Presenter xmlns="101a94fc-4fb7-49fc-ab36-dbb3e9e3ccdb">Secretariat</Presenter>
    <CategoryOrder xmlns="101a94fc-4fb7-49fc-ab36-dbb3e9e3ccdb" xsi:nil="true"/>
  </documentManagement>
</p:properties>
</file>

<file path=customXml/itemProps1.xml><?xml version="1.0" encoding="utf-8"?>
<ds:datastoreItem xmlns:ds="http://schemas.openxmlformats.org/officeDocument/2006/customXml" ds:itemID="{87965681-84BC-4D9E-984A-C68257243644}"/>
</file>

<file path=customXml/itemProps2.xml><?xml version="1.0" encoding="utf-8"?>
<ds:datastoreItem xmlns:ds="http://schemas.openxmlformats.org/officeDocument/2006/customXml" ds:itemID="{1A4D7DB0-E8FB-476A-8EF4-0278DB51AA41}"/>
</file>

<file path=customXml/itemProps3.xml><?xml version="1.0" encoding="utf-8"?>
<ds:datastoreItem xmlns:ds="http://schemas.openxmlformats.org/officeDocument/2006/customXml" ds:itemID="{2D786097-8B29-48F0-BC87-48AF31A138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Informacion de la OMA</vt:lpstr>
      <vt:lpstr>Perfil de riesgo (ORP)</vt:lpstr>
      <vt:lpstr>Resultado LVs MIA - Vigilancia</vt:lpstr>
      <vt:lpstr>Nivel de cumplimiento reglament</vt:lpstr>
      <vt:lpstr>Acceso a la información</vt:lpstr>
      <vt:lpstr>Nivel de implementación de SMS</vt:lpstr>
      <vt:lpstr>Determinación del IdR</vt:lpstr>
      <vt:lpstr>Indicador de exposición (IdE)</vt:lpstr>
      <vt:lpstr>Matriz de intensidad vigilancia</vt:lpstr>
      <vt:lpstr>Datos especificos 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18</dc:title>
  <dc:creator>Barrios, Jorge</dc:creator>
  <cp:lastModifiedBy>Coriat, Deborah</cp:lastModifiedBy>
  <dcterms:created xsi:type="dcterms:W3CDTF">2018-05-18T01:34:51Z</dcterms:created>
  <dcterms:modified xsi:type="dcterms:W3CDTF">2019-04-24T19:01:06Z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0x010100A3927D94646DC549B7465903FE9FE1A3</vt:lpwstr>
  </property>
</Properties>
</file>