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2.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harts/chart1.xml" ContentType="application/vnd.openxmlformats-officedocument.drawingml.char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23117"/>
  <workbookPr filterPrivacy="1" autoCompressPictures="0"/>
  <bookViews>
    <workbookView xWindow="0" yWindow="400" windowWidth="24980" windowHeight="13500" firstSheet="3" activeTab="3"/>
  </bookViews>
  <sheets>
    <sheet name="Instructions for Lima WGs" sheetId="8" r:id="rId1"/>
    <sheet name="Contents" sheetId="5" r:id="rId2"/>
    <sheet name="1. Indicator Examples" sheetId="3" r:id="rId3"/>
    <sheet name="2. Sample Indicator Chart" sheetId="2" r:id="rId4"/>
    <sheet name="3. Indicator Data" sheetId="1" r:id="rId5"/>
    <sheet name="4A. ALoS Perf Qualitative" sheetId="7" r:id="rId6"/>
    <sheet name="4B. ALoS Perf Quantitative" sheetId="4" r:id="rId7"/>
  </sheets>
  <definedNames>
    <definedName name="_xlnm.Print_Area" localSheetId="2">'1. Indicator Examples'!$A$1:$L$26</definedName>
    <definedName name="_xlnm.Print_Titles" localSheetId="2">'1. Indicator Examples'!$2:$4</definedName>
    <definedName name="_xlnm.Print_Titles" localSheetId="5">'4A. ALoS Perf Qualitative'!$8:$9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L23" i="1" l="1"/>
  <c r="I7" i="1"/>
  <c r="I8" i="1"/>
  <c r="I9" i="1"/>
  <c r="I6" i="1"/>
  <c r="K8" i="1"/>
  <c r="K9" i="1"/>
  <c r="K6" i="1"/>
  <c r="K7" i="1"/>
  <c r="K19" i="1"/>
  <c r="K18" i="1"/>
  <c r="K5" i="1"/>
  <c r="E18" i="1"/>
  <c r="E6" i="1"/>
  <c r="E7" i="1"/>
  <c r="E8" i="1"/>
  <c r="E9" i="1"/>
  <c r="E10" i="1"/>
  <c r="E11" i="1"/>
  <c r="E12" i="1"/>
  <c r="E13" i="1"/>
  <c r="E14" i="1"/>
  <c r="E15" i="1"/>
  <c r="E16" i="1"/>
  <c r="E5" i="1"/>
  <c r="G24" i="4"/>
  <c r="E24" i="4"/>
  <c r="G23" i="4"/>
  <c r="E23" i="4"/>
  <c r="G8" i="4"/>
  <c r="G7" i="4"/>
  <c r="E8" i="4"/>
  <c r="E7" i="4"/>
  <c r="E17" i="1"/>
  <c r="F6" i="1"/>
  <c r="F5" i="1"/>
  <c r="F15" i="1"/>
  <c r="F13" i="1"/>
  <c r="F11" i="1"/>
  <c r="F9" i="1"/>
  <c r="F7" i="1"/>
  <c r="F16" i="1"/>
  <c r="F14" i="1"/>
  <c r="F12" i="1"/>
  <c r="F10" i="1"/>
  <c r="F8" i="1"/>
  <c r="E26" i="4"/>
  <c r="G26" i="4"/>
  <c r="F27" i="4"/>
  <c r="E21" i="1"/>
  <c r="C21" i="1"/>
  <c r="D21" i="1"/>
  <c r="O6" i="1"/>
  <c r="O8" i="1"/>
  <c r="O10" i="1"/>
  <c r="O12" i="1"/>
  <c r="O14" i="1"/>
  <c r="O16" i="1"/>
  <c r="O7" i="1"/>
  <c r="O9" i="1"/>
  <c r="O11" i="1"/>
  <c r="O13" i="1"/>
  <c r="O15" i="1"/>
  <c r="O17" i="1"/>
  <c r="L6" i="1"/>
  <c r="L7" i="1"/>
  <c r="L8" i="1"/>
  <c r="L9" i="1"/>
  <c r="L10" i="1"/>
  <c r="L11" i="1"/>
  <c r="L12" i="1"/>
  <c r="L13" i="1"/>
  <c r="L14" i="1"/>
  <c r="L15" i="1"/>
  <c r="L16" i="1"/>
  <c r="L17" i="1"/>
  <c r="M6" i="1"/>
  <c r="M7" i="1"/>
  <c r="M8" i="1"/>
  <c r="M9" i="1"/>
  <c r="M10" i="1"/>
  <c r="M11" i="1"/>
  <c r="M12" i="1"/>
  <c r="M13" i="1"/>
  <c r="M14" i="1"/>
  <c r="M15" i="1"/>
  <c r="M16" i="1"/>
  <c r="M17" i="1"/>
  <c r="N6" i="1"/>
  <c r="N7" i="1"/>
  <c r="N8" i="1"/>
  <c r="N9" i="1"/>
  <c r="N10" i="1"/>
  <c r="N11" i="1"/>
  <c r="N12" i="1"/>
  <c r="N13" i="1"/>
  <c r="N14" i="1"/>
  <c r="N15" i="1"/>
  <c r="N16" i="1"/>
  <c r="N17" i="1"/>
</calcChain>
</file>

<file path=xl/sharedStrings.xml><?xml version="1.0" encoding="utf-8"?>
<sst xmlns="http://schemas.openxmlformats.org/spreadsheetml/2006/main" count="336" uniqueCount="158">
  <si>
    <t>Ave</t>
  </si>
  <si>
    <t>SD</t>
  </si>
  <si>
    <t>Ave+1SD</t>
  </si>
  <si>
    <t>Ave+2SD</t>
  </si>
  <si>
    <t>Ave+3SD</t>
  </si>
  <si>
    <r>
      <t xml:space="preserve">SSP High Consequence Safety Indicator Example </t>
    </r>
    <r>
      <rPr>
        <sz val="12"/>
        <color theme="1"/>
        <rFont val="Times New Roman"/>
        <family val="1"/>
      </rPr>
      <t>(with Alert and Target Setting Criteria)</t>
    </r>
  </si>
  <si>
    <r>
      <t xml:space="preserve">SSP High Consequence Safety Indicator Example </t>
    </r>
    <r>
      <rPr>
        <sz val="14"/>
        <color theme="1"/>
        <rFont val="times new roman"/>
        <family val="1"/>
      </rPr>
      <t>(with Alert and Target Setting Criteria)</t>
    </r>
  </si>
  <si>
    <t xml:space="preserve">Preceding Year </t>
  </si>
  <si>
    <t>Current year</t>
  </si>
  <si>
    <t>Safety Indicator</t>
  </si>
  <si>
    <t xml:space="preserve">Safety Indicator </t>
  </si>
  <si>
    <t xml:space="preserve">Safety Performance Indicator </t>
  </si>
  <si>
    <t>Ave + 1/2/3 SD. (annual or 2 yearly reset)</t>
  </si>
  <si>
    <t>__% (eg 5%) improvement between each annual Mean Rate.</t>
  </si>
  <si>
    <t>Consideration</t>
  </si>
  <si>
    <t>Operator Voluntary Hazard reports rate [per operational personnel per quarter]</t>
  </si>
  <si>
    <t xml:space="preserve">Aerodrome Operators </t>
  </si>
  <si>
    <t>Aerodrome Operator quarterly ground accident/ serious incident rate - involving any aircraft [eg per 10,000 ground movements]</t>
  </si>
  <si>
    <t>Aerodrome Operator quarterly Runway Foreign Object Report (FOR) rate [eg per 10,000 ground movements]</t>
  </si>
  <si>
    <t>ATS Operators</t>
  </si>
  <si>
    <t>ATS operator quarterly FIR serious incidents rate - involving any aircraft [eg per 100,000 flight movements]</t>
  </si>
  <si>
    <t>ATS Operator quarterly FIR TCAS RA incidents rate - involving any aircraft [eg per 100,000 flight movements]</t>
  </si>
  <si>
    <t>ATS Operator quarterly FIR Level Bust (LOS) incident rate - involving any aircraft [eg per 100,000 flight movements]</t>
  </si>
  <si>
    <t>Air Operator Individual Fleet monthly serious incident rate (eg per 1000FH)</t>
  </si>
  <si>
    <t>Air Operator Combined Fleet monthly serious incident rate (eg per 1000FH)</t>
  </si>
  <si>
    <t>Air Operator Engine IFSD incident rate (eg per 1000 FH)</t>
  </si>
  <si>
    <t>Operator Combined Fleet monthly Incident rate (eg per 1000FH)</t>
  </si>
  <si>
    <t>Operator Internal QMS annual audit LEI% or findings rate (findings per audit)</t>
  </si>
  <si>
    <t>Operator Voluntary Hazard reports rate [eg per 1000 FH]</t>
  </si>
  <si>
    <t>Aerodromes Operator quarterly Runway Incursion incidents rate - involving any aircraft [eg per 10,000 departures]</t>
  </si>
  <si>
    <t>Aerodromes Operator quarterly Runway Excursion incidents rate - involving any aircraft [eg per 10,000 departures]</t>
  </si>
  <si>
    <t>CAA aggregate aerodromes monthly/ quarterly Runway Incursion incidents rate - involving any aircraft [eg per 10,000 departures]</t>
  </si>
  <si>
    <t>CAA aggregate Aerodrome Operators annual surveillance Audit LEI% or findings rate (findings per audit)</t>
  </si>
  <si>
    <t>Aerodrome Operator Internal QMS annual audit LEI% or findings rate (findings per audit)</t>
  </si>
  <si>
    <t>ATS Operator Internal QMS annual audit LEI% or findings rate (findings per audit)</t>
  </si>
  <si>
    <t>MRO/ POA/ DOA Internal QMS annual audit LEI% or findings rate (findings per audit).</t>
  </si>
  <si>
    <t xml:space="preserve">MRO/ POA/ DOA quarterly final inspection/ testing failure/ rejection rate </t>
  </si>
  <si>
    <t>MRO/ POA/ DOA Voluntary Hazard reports rate [per operational personnel per quarter]</t>
  </si>
  <si>
    <t>Safety Indicator (SI) Description</t>
  </si>
  <si>
    <t>CAA aggregate Air Operators monthly accident/ serious incident rate [per 1000 FH]</t>
  </si>
  <si>
    <t>Lower Consequence Safety Indicators</t>
  </si>
  <si>
    <t>High Consequence Safety Indicators</t>
  </si>
  <si>
    <t>CAA aggregate ATS monthly FIR serious incidents rate - involving any aircraft [per 100,000 air movements]</t>
  </si>
  <si>
    <t>SI Alert Level/  Criteria (for 2010)</t>
  </si>
  <si>
    <t>SI Target level/  criteria (for 2010)</t>
  </si>
  <si>
    <t>2009 Average Rate + 1/2/3 SD. (annual reset)</t>
  </si>
  <si>
    <r>
      <rPr>
        <u/>
        <sz val="11"/>
        <color theme="1"/>
        <rFont val="times new roman"/>
        <family val="1"/>
      </rPr>
      <t>5 %</t>
    </r>
    <r>
      <rPr>
        <sz val="11"/>
        <color theme="1"/>
        <rFont val="times new roman"/>
        <family val="2"/>
      </rPr>
      <t xml:space="preserve"> improvement of the 2010 Average Rate over the 2009 Average Rate.</t>
    </r>
  </si>
  <si>
    <r>
      <rPr>
        <u/>
        <sz val="11"/>
        <color theme="1"/>
        <rFont val="times new roman"/>
        <family val="1"/>
      </rPr>
      <t>3 %</t>
    </r>
    <r>
      <rPr>
        <sz val="11"/>
        <color theme="1"/>
        <rFont val="times new roman"/>
        <family val="2"/>
      </rPr>
      <t xml:space="preserve"> improvement of the 2010 Average Rate over the 2009 Average Rate.</t>
    </r>
  </si>
  <si>
    <r>
      <rPr>
        <u/>
        <sz val="11"/>
        <color theme="1"/>
        <rFont val="times new roman"/>
        <family val="1"/>
      </rPr>
      <t>4 %</t>
    </r>
    <r>
      <rPr>
        <sz val="11"/>
        <color theme="1"/>
        <rFont val="times new roman"/>
        <family val="2"/>
      </rPr>
      <t xml:space="preserve"> improvement of the 2010 Average Rate over the 2009 Average Rate.</t>
    </r>
  </si>
  <si>
    <t>CAA aggregate Aerodromes monthly ground accident/ serious incidents rate - involving any aircraft [per 10,000 ground movements]</t>
  </si>
  <si>
    <t xml:space="preserve">CAA annual Foreign Air Operators Ramp surveillance inspection Ave LEI% (for each Foreign Operator). </t>
  </si>
  <si>
    <t xml:space="preserve">CAA annual Air Operator Line Station surveillance inspection Ave LEI% (for each Operator). </t>
  </si>
  <si>
    <t xml:space="preserve">CAA annual Foreign Air Operators Ramp sampling inspection program. </t>
  </si>
  <si>
    <t>&lt;10% Average LEI</t>
  </si>
  <si>
    <t>Not less than 50% of Foreign Operators to be inspected</t>
  </si>
  <si>
    <t xml:space="preserve">&gt;25% Average LEI; OR any level 1 finding; OR &gt;5 level 2 findings per audit </t>
  </si>
  <si>
    <t xml:space="preserve">CAA aggregate Air Operators Organization annual surveillance/ audit outcomes </t>
  </si>
  <si>
    <t>&lt;10% Average LEI; AND &lt;1 level 2 finding per audit</t>
  </si>
  <si>
    <t xml:space="preserve">CAA aggregate Aerodrome Operators Organization annual surveillance/ audit outcomes </t>
  </si>
  <si>
    <t xml:space="preserve">CAA aggregate ATS Operators Organization annual surveillance/ audit outcomes </t>
  </si>
  <si>
    <t xml:space="preserve">CAA aggregate D&amp;M/ MRO Organization annual surveillance/ audit outcomes </t>
  </si>
  <si>
    <t>CAA aggregate ATS quarterly FIR TCAS RA incidents rate - involving any aircraft [per 10,000 flight movements]</t>
  </si>
  <si>
    <t>&gt;25% Average LEI; OR any level 1 finding; OR &gt;5 level 2 findings per audit; OR &lt;25% of Foreign Operators inspected</t>
  </si>
  <si>
    <t>Max</t>
  </si>
  <si>
    <t>Sub-total</t>
  </si>
  <si>
    <r>
      <t xml:space="preserve">Target Achieved [Yes </t>
    </r>
    <r>
      <rPr>
        <sz val="11"/>
        <color rgb="FFC00000"/>
        <rFont val="times new roman"/>
        <family val="1"/>
      </rPr>
      <t>(1)</t>
    </r>
    <r>
      <rPr>
        <sz val="11"/>
        <rFont val="times new roman"/>
        <family val="2"/>
      </rPr>
      <t xml:space="preserve">, No (0)] </t>
    </r>
  </si>
  <si>
    <r>
      <t xml:space="preserve">Alert level Not Breached [Yes </t>
    </r>
    <r>
      <rPr>
        <sz val="11"/>
        <color rgb="FFC00000"/>
        <rFont val="times new roman"/>
        <family val="1"/>
      </rPr>
      <t>(2)</t>
    </r>
    <r>
      <rPr>
        <sz val="11"/>
        <color theme="1"/>
        <rFont val="times new roman"/>
        <family val="2"/>
      </rPr>
      <t>, No (0)]</t>
    </r>
  </si>
  <si>
    <r>
      <t xml:space="preserve">Target Achieved [Yes </t>
    </r>
    <r>
      <rPr>
        <sz val="11"/>
        <color rgb="FFC00000"/>
        <rFont val="times new roman"/>
        <family val="1"/>
      </rPr>
      <t>(3)</t>
    </r>
    <r>
      <rPr>
        <sz val="11"/>
        <rFont val="times new roman"/>
        <family val="2"/>
      </rPr>
      <t xml:space="preserve">, No (0)] </t>
    </r>
  </si>
  <si>
    <r>
      <t xml:space="preserve">Alert level Not Breached [Yes </t>
    </r>
    <r>
      <rPr>
        <sz val="11"/>
        <color rgb="FFC00000"/>
        <rFont val="times new roman"/>
        <family val="1"/>
      </rPr>
      <t>(4),</t>
    </r>
    <r>
      <rPr>
        <sz val="11"/>
        <color theme="1"/>
        <rFont val="times new roman"/>
        <family val="2"/>
      </rPr>
      <t xml:space="preserve"> No (0)]</t>
    </r>
  </si>
  <si>
    <t>Contents:</t>
  </si>
  <si>
    <t>Sheet 1</t>
  </si>
  <si>
    <t>Sheet 2</t>
  </si>
  <si>
    <t>Sheet 3</t>
  </si>
  <si>
    <t>Safety Indicator Examples (SSP &amp; SMS)</t>
  </si>
  <si>
    <t xml:space="preserve">Data Sheet to Sample Safety Indicator Chart </t>
  </si>
  <si>
    <t>Example: State "X" SSP ALoS Performance Measurement (say for Year 2010)</t>
  </si>
  <si>
    <t>Sample SSP Safety Indicator Chart (with Alert &amp; Target levels setting)</t>
  </si>
  <si>
    <t>No Alert %</t>
  </si>
  <si>
    <t>Target Achieved %</t>
  </si>
  <si>
    <t>CAA aggregate AMO (MRO) quarterly rate of component warranty claims due to (Major) technical defects.</t>
  </si>
  <si>
    <t xml:space="preserve">Overall ALoS Performance (for Year 2010) </t>
  </si>
  <si>
    <t>ETC</t>
  </si>
  <si>
    <r>
      <rPr>
        <u/>
        <sz val="11"/>
        <color theme="1"/>
        <rFont val="times new roman"/>
        <family val="1"/>
      </rPr>
      <t xml:space="preserve">Note 1: Other Process Indicators </t>
    </r>
    <r>
      <rPr>
        <sz val="11"/>
        <color theme="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could preferably be aligned with that of the SSP level safety indicators where applicable.</t>
    </r>
  </si>
  <si>
    <r>
      <rPr>
        <u/>
        <sz val="11"/>
        <color theme="1"/>
        <rFont val="times new roman"/>
        <family val="1"/>
      </rPr>
      <t>Note 2: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</si>
  <si>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r>
      <rPr>
        <u/>
        <sz val="11"/>
        <color theme="1"/>
        <rFont val="times new roman"/>
        <family val="1"/>
      </rPr>
      <t>Note 4: Overall Score Interpretation</t>
    </r>
    <r>
      <rPr>
        <sz val="11"/>
        <color theme="1"/>
        <rFont val="times new roman"/>
        <family val="2"/>
      </rPr>
      <t xml:space="preserve"> - A SSP with </t>
    </r>
    <r>
      <rPr>
        <b/>
        <sz val="11"/>
        <color theme="1"/>
        <rFont val="times new roman"/>
        <family val="1"/>
      </rPr>
      <t>100%</t>
    </r>
    <r>
      <rPr>
        <sz val="11"/>
        <color theme="1"/>
        <rFont val="times new roman"/>
        <family val="2"/>
      </rPr>
      <t xml:space="preserve"> overall performance score implies that the SSP has </t>
    </r>
    <r>
      <rPr>
        <b/>
        <i/>
        <sz val="11"/>
        <color theme="1"/>
        <rFont val="times new roman"/>
        <family val="1"/>
      </rPr>
      <t>achieved ALL</t>
    </r>
    <r>
      <rPr>
        <sz val="11"/>
        <color theme="1"/>
        <rFont val="times new roman"/>
        <family val="2"/>
      </rPr>
      <t xml:space="preserve"> Target Levels of its Safety Indicators as well as </t>
    </r>
    <r>
      <rPr>
        <b/>
        <i/>
        <sz val="11"/>
        <color theme="1"/>
        <rFont val="times new roman"/>
        <family val="1"/>
      </rPr>
      <t>not breached ANY</t>
    </r>
    <r>
      <rPr>
        <sz val="11"/>
        <color theme="1"/>
        <rFont val="times new roman"/>
        <family val="2"/>
      </rPr>
      <t xml:space="preserve"> Alert levels of its Safety Indicators. Conversely, a SSP with </t>
    </r>
    <r>
      <rPr>
        <b/>
        <sz val="11"/>
        <color theme="1"/>
        <rFont val="times new roman"/>
        <family val="1"/>
      </rPr>
      <t>0%</t>
    </r>
    <r>
      <rPr>
        <sz val="11"/>
        <color theme="1"/>
        <rFont val="times new roman"/>
        <family val="2"/>
      </rPr>
      <t xml:space="preserve"> overall performance score implies that the SSP has </t>
    </r>
    <r>
      <rPr>
        <b/>
        <i/>
        <sz val="11"/>
        <color theme="1"/>
        <rFont val="times new roman"/>
        <family val="1"/>
      </rPr>
      <t>not achieved ANY</t>
    </r>
    <r>
      <rPr>
        <sz val="11"/>
        <color theme="1"/>
        <rFont val="times new roman"/>
        <family val="2"/>
      </rPr>
      <t xml:space="preserve"> Target Levels of its Safety Indicators as well as </t>
    </r>
    <r>
      <rPr>
        <b/>
        <i/>
        <sz val="11"/>
        <color theme="1"/>
        <rFont val="times new roman"/>
        <family val="1"/>
      </rPr>
      <t>having breached ALL</t>
    </r>
    <r>
      <rPr>
        <sz val="11"/>
        <color theme="1"/>
        <rFont val="times new roman"/>
        <family val="2"/>
      </rPr>
      <t xml:space="preserve"> Alert levels of its Safety Indicators.  </t>
    </r>
  </si>
  <si>
    <r>
      <rPr>
        <u/>
        <sz val="11"/>
        <color theme="1"/>
        <rFont val="times new roman"/>
        <family val="1"/>
      </rPr>
      <t>Note 3: Weightage</t>
    </r>
    <r>
      <rPr>
        <sz val="11"/>
        <color theme="1"/>
        <rFont val="times new roman"/>
        <family val="2"/>
      </rPr>
      <t xml:space="preserve"> - Alert and Target scores between High and Lower Consequence indicators are weighted (4, 3, 2, 1) as indicated in the respective header columns.  High consequence indicator "Alert Not Breached" has highest (4 pt) score whilst Lower consequence indicator "Target Achieved" has lowest (1 pt) score.</t>
    </r>
  </si>
  <si>
    <t>MRO/ POA quarterly rate of component Mandatory/ Major Defect Reports raised.</t>
  </si>
  <si>
    <t>MRO/ POA quarterly rate of component technical warranty claims.</t>
  </si>
  <si>
    <t>Operator DGR incident reports rate [eg per 1000 FH]</t>
  </si>
  <si>
    <t>ATS operator quarterly/ annual near miss incident rate [eg per 100,000 flight movements]</t>
  </si>
  <si>
    <t>Assume historical  annual Ave rate is 3, possible Alert rate could be 5.</t>
  </si>
  <si>
    <t>Assume historical  annual Ave rate is 3, possible Target rate could be 2.</t>
  </si>
  <si>
    <t>Alert level criteria</t>
  </si>
  <si>
    <t>Target level criteria</t>
  </si>
  <si>
    <t>Example: State "X" SSP ALoS Performance Summary (say for Year 2010)</t>
  </si>
  <si>
    <t>Alert level Not Breached [Yes/ No]</t>
  </si>
  <si>
    <t xml:space="preserve">Target Achieved [Yes/ No] </t>
  </si>
  <si>
    <t>Y</t>
  </si>
  <si>
    <t>N</t>
  </si>
  <si>
    <r>
      <rPr>
        <u/>
        <sz val="11"/>
        <color theme="1"/>
        <rFont val="times new roman"/>
        <family val="1"/>
      </rPr>
      <t>Note 2: Selection of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</si>
  <si>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t>CAA aggregate ATS quarterly FIR (airspace) serious incidents rate - involving any aircraft [eg per 100,000 flight movements]</t>
  </si>
  <si>
    <r>
      <rPr>
        <b/>
        <sz val="16"/>
        <color theme="1"/>
        <rFont val="times new roman"/>
        <family val="1"/>
      </rPr>
      <t xml:space="preserve">Examples of Safety Indicators (SSP) &amp; Safety Performance Indicators (SMS) </t>
    </r>
    <r>
      <rPr>
        <b/>
        <sz val="14"/>
        <color theme="1"/>
        <rFont val="times new roman"/>
        <family val="1"/>
      </rPr>
      <t xml:space="preserve">          </t>
    </r>
    <r>
      <rPr>
        <sz val="9"/>
        <color theme="1"/>
        <rFont val="times new roman"/>
        <family val="1"/>
      </rPr>
      <t/>
    </r>
  </si>
  <si>
    <t>SSP Safety Indicators (Aggregate State)</t>
  </si>
  <si>
    <t>SMS Safety Performance Indicators (Individual Service Provider)</t>
  </si>
  <si>
    <r>
      <rPr>
        <u/>
        <sz val="11"/>
        <rFont val="times new roman"/>
        <family val="1"/>
      </rPr>
      <t xml:space="preserve">Note 1: Other Process Indicators </t>
    </r>
    <r>
      <rPr>
        <sz val="1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should preferably be aligned with that of the SSP level safety indicators where applicable.</t>
    </r>
  </si>
  <si>
    <t>Current Year Alert Levels</t>
  </si>
  <si>
    <t>/  SafetyIndicators_N_ALoS_Performance_v9</t>
  </si>
  <si>
    <r>
      <t xml:space="preserve">High Consequence Indicators 
</t>
    </r>
    <r>
      <rPr>
        <sz val="12"/>
        <color theme="1"/>
        <rFont val="Arial Narrow"/>
        <family val="2"/>
      </rPr>
      <t xml:space="preserve">(Occurrence/ Outcome-based) </t>
    </r>
  </si>
  <si>
    <r>
      <t>Lower Consequence Indicators</t>
    </r>
    <r>
      <rPr>
        <sz val="12"/>
        <color theme="1"/>
        <rFont val="Arial Narrow"/>
        <family val="2"/>
      </rPr>
      <t xml:space="preserve"> 
(Event/ Activity-based) </t>
    </r>
    <r>
      <rPr>
        <sz val="12"/>
        <color theme="1"/>
        <rFont val="Times New Roman"/>
        <family val="1"/>
      </rPr>
      <t/>
    </r>
  </si>
  <si>
    <r>
      <t xml:space="preserve">Lower Consequence Indicators 
</t>
    </r>
    <r>
      <rPr>
        <sz val="12"/>
        <color theme="1"/>
        <rFont val="Arial Narrow"/>
        <family val="2"/>
      </rPr>
      <t>(Event/ Activity-based)</t>
    </r>
    <r>
      <rPr>
        <b/>
        <sz val="12"/>
        <color theme="1"/>
        <rFont val="Arial Narrow"/>
        <family val="2"/>
      </rPr>
      <t xml:space="preserve"> </t>
    </r>
    <r>
      <rPr>
        <sz val="12"/>
        <color theme="1"/>
        <rFont val="Times New Roman"/>
        <family val="1"/>
      </rPr>
      <t/>
    </r>
  </si>
  <si>
    <r>
      <t xml:space="preserve">Air Operators </t>
    </r>
    <r>
      <rPr>
        <sz val="12"/>
        <color theme="1"/>
        <rFont val="Arial Narrow"/>
        <family val="2"/>
      </rPr>
      <t>(Air Operators of the State only)</t>
    </r>
  </si>
  <si>
    <t xml:space="preserve">POA/ DOA/ MRO Organizations </t>
  </si>
  <si>
    <t>Current Year Target is say 5% Ave rate improvement over the Ave rate for the preceding year, which is:</t>
  </si>
  <si>
    <t>Current Year Alert Level setting criteria is: Preceding Year Ave + 1/2/3 SD</t>
  </si>
  <si>
    <t>Safety Indicators and ALoS Performance</t>
  </si>
  <si>
    <t>CAA aggregate Air Operators monthly serious incident rate (eg per 1000FH)</t>
  </si>
  <si>
    <t>CAA aggregate aerodromes quarterly ground accident/ serious incidents rate - involving any aircraft [eg per 10,000 ground movements]</t>
  </si>
  <si>
    <t>Ave (line)</t>
  </si>
  <si>
    <t>Current Year Target (line)</t>
  </si>
  <si>
    <t>CAA aggregate Air Operator annual surveillance Audit LEI% or findings rate (findings per audit)</t>
  </si>
  <si>
    <t>CAA aggregate Air Operators quarterly Engine IFSD incident rate (eg per 1000 FH)</t>
  </si>
  <si>
    <t>CAA aggregate Air Operator annual Line Station Inspection LEI% or findings rate (findings per inspection)</t>
  </si>
  <si>
    <t>CAA aggregate Operators' DGR incident reports rate [eg per 1000 FH]</t>
  </si>
  <si>
    <t>CAA aggregate aerodromes monthly/ quarterly Runway Excursion incidents rate - involving any aircraft [eg per 10,000 departures]</t>
  </si>
  <si>
    <t>CAA aggregate ATS quarterly FIR TCAS RA incidents rate - involving any aircraft [eg per 100,000 flight movements]</t>
  </si>
  <si>
    <t>CAA aggregate ATS quarterly FIR Level Bust (LOS) incident rate - involving any aircraft [eg per 100,000 flight movements]</t>
  </si>
  <si>
    <t>CAA aggregate ATS Operators annual surveillance Audit LEI% or findings rate (findings per audit)</t>
  </si>
  <si>
    <t>CAA aggregate MRO quarterly Mandatory Defect Reports (MDR) received</t>
  </si>
  <si>
    <t>CAA aggregate MRO/ POA/ DOA annual surveillance Audit LEI% or findings rate (findings per audit)</t>
  </si>
  <si>
    <t>CAA aggregate POA/ DOA quarterly rate of operational products which are subject of Airworthiness Directives (ADs) [per product line]</t>
  </si>
  <si>
    <t>Aerodrome Operator quarterly a/c ground Foreign Object Damage (FOD) incident report rate - involving damage to a/c [eg per 10,000 ground movements]</t>
  </si>
  <si>
    <t>Sheet 4A</t>
  </si>
  <si>
    <t>Sheet 4B</t>
  </si>
  <si>
    <t>Example of SSP ALoS Safety Indicators Performance Summary - Qualitative (Y/N)</t>
  </si>
  <si>
    <t>Example of SSP ALoS Safety Indicators Performance Summary - Quantitative (%)</t>
  </si>
  <si>
    <t>Instructions for LIMA Working Groups:</t>
  </si>
  <si>
    <t>What are possible improvements?</t>
  </si>
  <si>
    <t>Safety Indicators Development and ALoS Performance Monitoring</t>
  </si>
  <si>
    <t>This exercise is to develop one example of a high consequence SSP/ SMS Safety Performance Indicator chart using attached SPI (Excel Wsht) in Sheet 3.</t>
  </si>
  <si>
    <t>Browse examples of SPIs for the various sectors, as listed in Sheet 1 (Indicator examples) attached.</t>
  </si>
  <si>
    <t>Decide on one high consequence (accidents/ serious incidents data trend) SPI chart to be developed.</t>
  </si>
  <si>
    <t>Elect a group discussion coordinator and also have some one (with laptop) to make entries  in the SPI Excel data sheet (Sheet 3).</t>
  </si>
  <si>
    <t>Fill out the SPI Excel data sheet (Sheet 3) with required details for your intended SPI chart i.e occurrence numbers and FH/ FC/ Air or Grd Movements. Actual data preferred, otherwise provide approximate viable figures based on experience. Customize column descriptions to suit your SPI description.</t>
  </si>
  <si>
    <t>If time permit, develop another lower consequence SPI chart (routine incidents, etc) using the same procedure. (Browse lower consequence SPI examples column in Sheet 1)</t>
  </si>
  <si>
    <r>
      <t xml:space="preserve">Be prepared to share your completed SPI charts and comments with others (if time permit). Otherwise, please annotate your group/ individual feedback/ comments </t>
    </r>
    <r>
      <rPr>
        <u/>
        <sz val="14"/>
        <color theme="1"/>
        <rFont val="Calibri"/>
        <family val="2"/>
        <scheme val="minor"/>
      </rPr>
      <t>below</t>
    </r>
    <r>
      <rPr>
        <sz val="14"/>
        <color theme="1"/>
        <rFont val="Calibri"/>
        <family val="2"/>
        <scheme val="minor"/>
      </rPr>
      <t xml:space="preserve"> and forward/ email to Gim T Teo, ISM-ICAO, gteo@icao.int </t>
    </r>
  </si>
  <si>
    <t>Group Feedback to ISM Rep resulting from above SPI chart development exercise:</t>
  </si>
  <si>
    <t>Is the SPI development template practical/ viable?</t>
  </si>
  <si>
    <t xml:space="preserve">Browse SMM Chapter 3 Appendix 6 "SPI &amp; ALOSP" extract provided (SPI_ALOSP_A6C3_Intro.docx) </t>
  </si>
  <si>
    <t>Departures</t>
  </si>
  <si>
    <r>
      <t xml:space="preserve">All Operators </t>
    </r>
    <r>
      <rPr>
        <sz val="11"/>
        <color theme="1"/>
        <rFont val="times new roman"/>
        <family val="2"/>
      </rPr>
      <t>Accidents</t>
    </r>
  </si>
  <si>
    <t>Year</t>
  </si>
  <si>
    <r>
      <t xml:space="preserve">All Operators </t>
    </r>
    <r>
      <rPr>
        <sz val="11"/>
        <color theme="1"/>
        <rFont val="times new roman"/>
        <family val="2"/>
      </rPr>
      <t>Ac</t>
    </r>
    <r>
      <rPr>
        <sz val="11"/>
        <color theme="1"/>
        <rFont val="times new roman"/>
        <family val="1"/>
      </rPr>
      <t>cidents</t>
    </r>
  </si>
  <si>
    <t>* Rate Calculation:( per 1000000 departure)</t>
  </si>
  <si>
    <r>
      <t xml:space="preserve">Preceding </t>
    </r>
    <r>
      <rPr>
        <sz val="11"/>
        <color theme="1"/>
        <rFont val="times new roman"/>
        <family val="2"/>
      </rPr>
      <t xml:space="preserve">12 </t>
    </r>
    <r>
      <rPr>
        <sz val="11"/>
        <color theme="1"/>
        <rFont val="times new roman"/>
        <family val="1"/>
      </rPr>
      <t>Year Ave +1SD (line)</t>
    </r>
  </si>
  <si>
    <r>
      <t>Preceding</t>
    </r>
    <r>
      <rPr>
        <sz val="11"/>
        <color theme="1"/>
        <rFont val="times new roman"/>
        <family val="2"/>
      </rPr>
      <t xml:space="preserve"> 12</t>
    </r>
    <r>
      <rPr>
        <sz val="11"/>
        <color theme="1"/>
        <rFont val="times new roman"/>
        <family val="1"/>
      </rPr>
      <t xml:space="preserve"> Year Ave +2SD (line)</t>
    </r>
  </si>
  <si>
    <r>
      <t xml:space="preserve">Preceding </t>
    </r>
    <r>
      <rPr>
        <sz val="11"/>
        <color theme="1"/>
        <rFont val="times new roman"/>
        <family val="2"/>
      </rPr>
      <t xml:space="preserve">12 </t>
    </r>
    <r>
      <rPr>
        <sz val="11"/>
        <color theme="1"/>
        <rFont val="times new roman"/>
        <family val="1"/>
      </rPr>
      <t>Year Ave +3SD (line)</t>
    </r>
  </si>
  <si>
    <r>
      <t xml:space="preserve">All </t>
    </r>
    <r>
      <rPr>
        <sz val="11"/>
        <color theme="1"/>
        <rFont val="times new roman"/>
        <family val="2"/>
      </rPr>
      <t>Departures</t>
    </r>
  </si>
  <si>
    <r>
      <rPr>
        <sz val="11"/>
        <color theme="1"/>
        <rFont val="times new roman"/>
        <family val="2"/>
      </rPr>
      <t>Ac</t>
    </r>
    <r>
      <rPr>
        <sz val="11"/>
        <color theme="1"/>
        <rFont val="times new roman"/>
        <family val="1"/>
      </rPr>
      <t>cident Rate*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</si>
</sst>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0_ ;\-#,##0\ "/>
  </numFmts>
  <fonts count="43" x14ac:knownFonts="1">
    <font>
      <sz val="11"/>
      <color theme="1"/>
      <name val="times new roman"/>
      <family val="2"/>
    </font>
    <font>
      <sz val="12"/>
      <color theme="1"/>
      <name val="Times New Roman"/>
      <family val="1"/>
    </font>
    <font>
      <b/>
      <sz val="11"/>
      <color theme="1"/>
      <name val="times new roman"/>
      <family val="1"/>
    </font>
    <font>
      <b/>
      <sz val="12"/>
      <color theme="1"/>
      <name val="times new roman"/>
      <family val="1"/>
    </font>
    <font>
      <b/>
      <sz val="14"/>
      <color theme="1"/>
      <name val="times new roman"/>
      <family val="1"/>
    </font>
    <font>
      <sz val="14"/>
      <color theme="1"/>
      <name val="times new roman"/>
      <family val="1"/>
    </font>
    <font>
      <i/>
      <sz val="11"/>
      <color theme="1"/>
      <name val="times new roman"/>
      <family val="1"/>
    </font>
    <font>
      <sz val="11"/>
      <color theme="1"/>
      <name val="times new roman"/>
      <family val="2"/>
    </font>
    <font>
      <b/>
      <sz val="11"/>
      <color theme="0"/>
      <name val="times new roman"/>
      <family val="1"/>
    </font>
    <font>
      <sz val="11"/>
      <color theme="1"/>
      <name val="times new roman"/>
      <family val="1"/>
    </font>
    <font>
      <sz val="8"/>
      <color theme="1"/>
      <name val="times new roman"/>
      <family val="2"/>
    </font>
    <font>
      <i/>
      <sz val="10"/>
      <color theme="1"/>
      <name val="times new roman"/>
      <family val="1"/>
    </font>
    <font>
      <sz val="10"/>
      <color theme="1"/>
      <name val="times new roman"/>
      <family val="1"/>
    </font>
    <font>
      <b/>
      <sz val="16"/>
      <color theme="1"/>
      <name val="times new roman"/>
      <family val="1"/>
    </font>
    <font>
      <sz val="9"/>
      <color theme="1"/>
      <name val="times new roman"/>
      <family val="1"/>
    </font>
    <font>
      <sz val="10"/>
      <color theme="1"/>
      <name val="times new roman"/>
      <family val="2"/>
    </font>
    <font>
      <sz val="11"/>
      <name val="times new roman"/>
      <family val="2"/>
    </font>
    <font>
      <b/>
      <sz val="11"/>
      <name val="Times New Roman"/>
      <family val="1"/>
    </font>
    <font>
      <u/>
      <sz val="11"/>
      <color theme="1"/>
      <name val="times new roman"/>
      <family val="1"/>
    </font>
    <font>
      <sz val="11"/>
      <color rgb="FFC00000"/>
      <name val="times new roman"/>
      <family val="1"/>
    </font>
    <font>
      <b/>
      <i/>
      <sz val="11"/>
      <color theme="1"/>
      <name val="times new roman"/>
      <family val="1"/>
    </font>
    <font>
      <sz val="9"/>
      <name val="times new roman"/>
      <family val="1"/>
    </font>
    <font>
      <sz val="10"/>
      <name val="times new roman"/>
      <family val="1"/>
    </font>
    <font>
      <sz val="11"/>
      <name val="times new roman"/>
      <family val="1"/>
    </font>
    <font>
      <sz val="9"/>
      <name val="Arial Narrow"/>
      <family val="2"/>
    </font>
    <font>
      <u/>
      <sz val="11"/>
      <name val="times new roman"/>
      <family val="1"/>
    </font>
    <font>
      <sz val="11"/>
      <color theme="0"/>
      <name val="times new roman"/>
      <family val="1"/>
    </font>
    <font>
      <b/>
      <sz val="12"/>
      <color theme="1"/>
      <name val="Arial Narrow"/>
      <family val="2"/>
    </font>
    <font>
      <b/>
      <sz val="12"/>
      <name val="Arial Narrow"/>
      <family val="2"/>
    </font>
    <font>
      <sz val="12"/>
      <color theme="1"/>
      <name val="Arial Narrow"/>
      <family val="2"/>
    </font>
    <font>
      <b/>
      <i/>
      <sz val="10"/>
      <color theme="0"/>
      <name val="times new roman"/>
      <family val="1"/>
    </font>
    <font>
      <b/>
      <sz val="10"/>
      <color theme="0"/>
      <name val="times new roman"/>
      <family val="1"/>
    </font>
    <font>
      <b/>
      <sz val="10"/>
      <name val="Arial Narrow"/>
      <family val="2"/>
    </font>
    <font>
      <sz val="11"/>
      <color rgb="FFFF000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0"/>
      <name val="Arial"/>
      <family val="2"/>
    </font>
    <font>
      <u/>
      <sz val="14"/>
      <color theme="1"/>
      <name val="Calibri"/>
      <family val="2"/>
      <scheme val="minor"/>
    </font>
    <font>
      <sz val="14"/>
      <color rgb="FF7030A0"/>
      <name val="Calibri"/>
      <family val="2"/>
      <scheme val="minor"/>
    </font>
    <font>
      <sz val="14"/>
      <color rgb="FFFF0000"/>
      <name val="Calibri"/>
      <family val="2"/>
      <scheme val="minor"/>
    </font>
    <font>
      <u/>
      <sz val="11"/>
      <color theme="10"/>
      <name val="times new roman"/>
      <family val="2"/>
    </font>
    <font>
      <u/>
      <sz val="11"/>
      <color theme="11"/>
      <name val="times new roman"/>
      <family val="2"/>
    </font>
  </fonts>
  <fills count="16">
    <fill>
      <patternFill patternType="none"/>
    </fill>
    <fill>
      <patternFill patternType="gray125"/>
    </fill>
    <fill>
      <patternFill patternType="solid">
        <fgColor theme="7"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6" tint="-0.49998474074526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4">
    <xf numFmtId="0" fontId="0" fillId="0" borderId="0"/>
    <xf numFmtId="43" fontId="7" fillId="0" borderId="0" applyFon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cellStyleXfs>
  <cellXfs count="217">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2" fontId="0" fillId="0" borderId="0" xfId="0" applyNumberFormat="1"/>
    <xf numFmtId="2" fontId="1" fillId="0" borderId="1" xfId="0" applyNumberFormat="1" applyFont="1" applyBorder="1" applyAlignment="1">
      <alignment horizontal="center"/>
    </xf>
    <xf numFmtId="2" fontId="0" fillId="0" borderId="1" xfId="1" applyNumberFormat="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2" fontId="0" fillId="0" borderId="4" xfId="1" applyNumberFormat="1" applyFont="1" applyBorder="1" applyAlignment="1">
      <alignment horizontal="center"/>
    </xf>
    <xf numFmtId="0" fontId="10" fillId="0" borderId="0" xfId="0" applyFont="1"/>
    <xf numFmtId="0" fontId="0" fillId="0" borderId="0" xfId="0" applyBorder="1" applyAlignment="1">
      <alignment horizontal="left" vertical="center"/>
    </xf>
    <xf numFmtId="0" fontId="11" fillId="0" borderId="0" xfId="0" applyFont="1" applyAlignment="1">
      <alignment vertical="top"/>
    </xf>
    <xf numFmtId="0" fontId="12" fillId="0" borderId="0" xfId="0" applyFont="1"/>
    <xf numFmtId="0" fontId="8" fillId="2" borderId="1" xfId="0" applyFont="1" applyFill="1" applyBorder="1" applyAlignment="1">
      <alignment horizontal="center"/>
    </xf>
    <xf numFmtId="0" fontId="0" fillId="0" borderId="0" xfId="0" applyBorder="1" applyAlignment="1">
      <alignment horizontal="left" vertical="center" wrapText="1"/>
    </xf>
    <xf numFmtId="0" fontId="0" fillId="0" borderId="0" xfId="0" applyBorder="1" applyAlignment="1"/>
    <xf numFmtId="43" fontId="0" fillId="3" borderId="1" xfId="1" applyFont="1" applyFill="1" applyBorder="1"/>
    <xf numFmtId="0" fontId="0" fillId="0" borderId="0" xfId="0" applyAlignment="1">
      <alignment wrapText="1"/>
    </xf>
    <xf numFmtId="0" fontId="0" fillId="0" borderId="0" xfId="0" applyAlignment="1">
      <alignment vertical="center" wrapText="1"/>
    </xf>
    <xf numFmtId="0" fontId="15" fillId="0" borderId="0" xfId="0" applyFont="1" applyAlignment="1">
      <alignment wrapText="1"/>
    </xf>
    <xf numFmtId="0" fontId="0" fillId="0" borderId="0" xfId="0" applyBorder="1" applyAlignment="1">
      <alignment wrapText="1"/>
    </xf>
    <xf numFmtId="43" fontId="0" fillId="3" borderId="8" xfId="1" applyFont="1" applyFill="1" applyBorder="1"/>
    <xf numFmtId="0" fontId="8" fillId="0" borderId="0" xfId="0" applyFont="1" applyFill="1" applyBorder="1"/>
    <xf numFmtId="43" fontId="0" fillId="0" borderId="0" xfId="1" applyFont="1" applyFill="1" applyBorder="1" applyAlignment="1">
      <alignment horizontal="center"/>
    </xf>
    <xf numFmtId="43" fontId="0" fillId="0" borderId="0" xfId="1" applyFont="1" applyBorder="1" applyAlignment="1">
      <alignment horizontal="center"/>
    </xf>
    <xf numFmtId="0" fontId="8" fillId="0" borderId="0" xfId="0" applyFont="1" applyFill="1" applyBorder="1" applyAlignment="1">
      <alignment horizontal="center"/>
    </xf>
    <xf numFmtId="2" fontId="0" fillId="0" borderId="0" xfId="0" applyNumberFormat="1" applyFill="1" applyBorder="1" applyAlignment="1">
      <alignment horizontal="center"/>
    </xf>
    <xf numFmtId="2" fontId="1" fillId="0" borderId="8" xfId="0" applyNumberFormat="1" applyFont="1" applyBorder="1" applyAlignment="1">
      <alignment horizontal="center"/>
    </xf>
    <xf numFmtId="2" fontId="0" fillId="0" borderId="0" xfId="1" applyNumberFormat="1" applyFont="1" applyBorder="1" applyAlignment="1">
      <alignment horizontal="center"/>
    </xf>
    <xf numFmtId="0" fontId="17" fillId="0" borderId="1" xfId="0" applyFont="1" applyFill="1" applyBorder="1" applyAlignment="1">
      <alignment horizontal="right"/>
    </xf>
    <xf numFmtId="0" fontId="9" fillId="0" borderId="0" xfId="0" applyFont="1"/>
    <xf numFmtId="0" fontId="0" fillId="0" borderId="0" xfId="0" applyAlignment="1">
      <alignment vertical="top"/>
    </xf>
    <xf numFmtId="0" fontId="0" fillId="0" borderId="0" xfId="0" applyAlignment="1">
      <alignment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vertical="top"/>
    </xf>
    <xf numFmtId="0" fontId="0" fillId="0" borderId="1" xfId="0" applyBorder="1" applyAlignment="1">
      <alignment horizontal="center"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9" fontId="0" fillId="9" borderId="1" xfId="0" applyNumberFormat="1" applyFill="1" applyBorder="1" applyAlignment="1">
      <alignment horizontal="left" vertical="center" wrapText="1"/>
    </xf>
    <xf numFmtId="164" fontId="0" fillId="0" borderId="0" xfId="0" applyNumberFormat="1" applyAlignment="1">
      <alignment vertical="center" wrapText="1"/>
    </xf>
    <xf numFmtId="0" fontId="0" fillId="0" borderId="0" xfId="0" applyAlignment="1">
      <alignment vertical="center" wrapText="1"/>
    </xf>
    <xf numFmtId="0" fontId="16" fillId="0" borderId="0" xfId="0" applyFont="1" applyAlignment="1">
      <alignment wrapText="1"/>
    </xf>
    <xf numFmtId="0" fontId="0" fillId="0" borderId="0" xfId="0"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top"/>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9" fillId="0" borderId="0" xfId="0" applyFont="1" applyFill="1" applyBorder="1" applyAlignment="1">
      <alignment vertical="center" wrapText="1"/>
    </xf>
    <xf numFmtId="0" fontId="15" fillId="0" borderId="0"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15" fillId="0" borderId="1" xfId="0" applyFont="1" applyFill="1" applyBorder="1" applyAlignment="1">
      <alignment horizontal="right" vertical="center" wrapText="1"/>
    </xf>
    <xf numFmtId="0" fontId="15" fillId="0" borderId="4" xfId="0" applyFont="1" applyFill="1" applyBorder="1" applyAlignment="1">
      <alignment horizontal="right" vertical="center" wrapText="1"/>
    </xf>
    <xf numFmtId="0" fontId="0" fillId="0" borderId="3" xfId="0" applyBorder="1" applyAlignment="1">
      <alignment horizontal="center" vertical="center" wrapText="1"/>
    </xf>
    <xf numFmtId="0" fontId="15" fillId="10" borderId="4" xfId="0" applyFont="1" applyFill="1" applyBorder="1" applyAlignment="1">
      <alignment horizontal="center" vertical="center" wrapText="1"/>
    </xf>
    <xf numFmtId="0" fontId="0" fillId="0" borderId="0" xfId="0" applyBorder="1" applyAlignment="1">
      <alignment vertical="center"/>
    </xf>
    <xf numFmtId="0" fontId="9" fillId="0" borderId="0" xfId="0" applyFont="1" applyFill="1" applyBorder="1" applyAlignment="1">
      <alignment vertical="top"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10" fontId="15" fillId="0" borderId="0" xfId="0" applyNumberFormat="1" applyFont="1" applyAlignment="1">
      <alignment horizontal="left" vertical="top" wrapText="1"/>
    </xf>
    <xf numFmtId="0" fontId="0" fillId="0" borderId="0" xfId="0" applyAlignment="1">
      <alignment wrapText="1"/>
    </xf>
    <xf numFmtId="0" fontId="16" fillId="8"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vertical="top"/>
    </xf>
    <xf numFmtId="0" fontId="0" fillId="0" borderId="3" xfId="0" applyFill="1" applyBorder="1" applyAlignment="1">
      <alignment vertical="top"/>
    </xf>
    <xf numFmtId="0" fontId="15"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1" fillId="0" borderId="0" xfId="0" applyFont="1"/>
    <xf numFmtId="165" fontId="0" fillId="11" borderId="1" xfId="0" applyNumberFormat="1" applyFill="1" applyBorder="1" applyAlignment="1">
      <alignment horizontal="center" vertical="center" wrapText="1"/>
    </xf>
    <xf numFmtId="165" fontId="0" fillId="8" borderId="1" xfId="0" applyNumberFormat="1" applyFill="1" applyBorder="1" applyAlignment="1">
      <alignment horizontal="center" vertical="center" wrapText="1"/>
    </xf>
    <xf numFmtId="0" fontId="16" fillId="9" borderId="1" xfId="0" applyFont="1" applyFill="1" applyBorder="1" applyAlignment="1">
      <alignment vertical="center" wrapText="1"/>
    </xf>
    <xf numFmtId="0" fontId="3" fillId="0" borderId="0" xfId="0" applyFont="1" applyFill="1" applyBorder="1" applyAlignment="1">
      <alignment horizontal="right" vertical="center" wrapText="1"/>
    </xf>
    <xf numFmtId="165" fontId="0" fillId="12" borderId="9" xfId="0" applyNumberFormat="1" applyFill="1" applyBorder="1" applyAlignment="1">
      <alignment horizontal="center" vertical="center" wrapText="1"/>
    </xf>
    <xf numFmtId="0" fontId="9" fillId="0" borderId="1" xfId="0" applyFont="1" applyBorder="1" applyAlignment="1">
      <alignment horizontal="center" wrapText="1"/>
    </xf>
    <xf numFmtId="166" fontId="0" fillId="3" borderId="1" xfId="1" applyNumberFormat="1" applyFont="1" applyFill="1" applyBorder="1"/>
    <xf numFmtId="0" fontId="0" fillId="8" borderId="1" xfId="0" applyFill="1" applyBorder="1" applyAlignment="1">
      <alignment vertical="center" wrapText="1"/>
    </xf>
    <xf numFmtId="0" fontId="0" fillId="9" borderId="1" xfId="0" applyFill="1" applyBorder="1" applyAlignment="1">
      <alignment vertical="center" wrapText="1"/>
    </xf>
    <xf numFmtId="0" fontId="21" fillId="0" borderId="1" xfId="0" applyFont="1" applyBorder="1" applyAlignment="1">
      <alignment horizontal="left" vertical="top" wrapText="1"/>
    </xf>
    <xf numFmtId="0" fontId="21" fillId="0" borderId="1" xfId="0" applyFont="1" applyBorder="1" applyAlignment="1">
      <alignment horizontal="left" vertical="top" textRotation="90" wrapText="1"/>
    </xf>
    <xf numFmtId="0" fontId="22" fillId="0" borderId="1" xfId="0" applyFont="1" applyBorder="1" applyAlignment="1">
      <alignment horizontal="left" vertical="top" wrapText="1"/>
    </xf>
    <xf numFmtId="0" fontId="22" fillId="0" borderId="1" xfId="0" applyFont="1" applyBorder="1" applyAlignment="1">
      <alignment wrapText="1"/>
    </xf>
    <xf numFmtId="0" fontId="21" fillId="0" borderId="4" xfId="0" applyFont="1" applyBorder="1" applyAlignment="1">
      <alignment horizontal="left" vertical="top" wrapText="1"/>
    </xf>
    <xf numFmtId="0" fontId="21" fillId="0" borderId="4" xfId="0" applyFont="1" applyBorder="1" applyAlignment="1">
      <alignment horizontal="left" vertical="top" textRotation="90" wrapText="1"/>
    </xf>
    <xf numFmtId="0" fontId="22" fillId="0" borderId="1" xfId="0" applyFont="1" applyBorder="1" applyAlignment="1">
      <alignment vertical="top" wrapText="1"/>
    </xf>
    <xf numFmtId="0" fontId="24" fillId="0" borderId="1" xfId="0" applyFont="1" applyBorder="1" applyAlignment="1">
      <alignment horizontal="left" vertical="top" wrapText="1"/>
    </xf>
    <xf numFmtId="0" fontId="24" fillId="0" borderId="1" xfId="0" applyFont="1" applyBorder="1" applyAlignment="1">
      <alignment horizontal="left" vertical="top" textRotation="90" wrapText="1"/>
    </xf>
    <xf numFmtId="0" fontId="24" fillId="0" borderId="4" xfId="0" applyFont="1" applyBorder="1" applyAlignment="1">
      <alignment horizontal="left" vertical="top" wrapText="1"/>
    </xf>
    <xf numFmtId="0" fontId="24" fillId="0" borderId="4" xfId="0" applyFont="1" applyBorder="1" applyAlignment="1">
      <alignment horizontal="left" vertical="top" textRotation="90" wrapText="1"/>
    </xf>
    <xf numFmtId="0" fontId="24" fillId="0" borderId="1" xfId="0" applyFont="1" applyBorder="1" applyAlignment="1">
      <alignment vertical="top" wrapText="1"/>
    </xf>
    <xf numFmtId="0" fontId="24" fillId="0" borderId="8" xfId="0" applyFont="1" applyBorder="1" applyAlignment="1">
      <alignment horizontal="left" vertical="top" wrapText="1"/>
    </xf>
    <xf numFmtId="0" fontId="24" fillId="0" borderId="1" xfId="0" applyFont="1" applyBorder="1" applyAlignment="1">
      <alignment wrapText="1"/>
    </xf>
    <xf numFmtId="0" fontId="8" fillId="13" borderId="0" xfId="0" applyFont="1" applyFill="1" applyAlignment="1">
      <alignment horizontal="center"/>
    </xf>
    <xf numFmtId="0" fontId="8" fillId="2" borderId="1" xfId="0" applyFont="1" applyFill="1" applyBorder="1" applyAlignment="1">
      <alignment horizontal="right"/>
    </xf>
    <xf numFmtId="0" fontId="22"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32" fillId="6" borderId="13" xfId="0" applyFont="1" applyFill="1" applyBorder="1" applyAlignment="1">
      <alignment vertical="center" wrapText="1"/>
    </xf>
    <xf numFmtId="0" fontId="32" fillId="6" borderId="14" xfId="0" applyFont="1" applyFill="1" applyBorder="1" applyAlignment="1">
      <alignment horizontal="center" vertical="center" wrapText="1"/>
    </xf>
    <xf numFmtId="0" fontId="32" fillId="7" borderId="14" xfId="0" applyFont="1" applyFill="1" applyBorder="1" applyAlignment="1">
      <alignment vertical="center" wrapText="1"/>
    </xf>
    <xf numFmtId="0" fontId="32" fillId="7" borderId="14" xfId="0" applyFont="1" applyFill="1" applyBorder="1" applyAlignment="1">
      <alignment horizontal="center" vertical="center" wrapText="1"/>
    </xf>
    <xf numFmtId="0" fontId="0" fillId="0" borderId="0" xfId="0"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0" fillId="0" borderId="4" xfId="0" applyBorder="1" applyAlignment="1">
      <alignment horizontal="left" vertical="top" wrapText="1"/>
    </xf>
    <xf numFmtId="0" fontId="0" fillId="0" borderId="3" xfId="0" applyBorder="1" applyAlignment="1">
      <alignment horizontal="left" vertical="center"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9" fontId="0" fillId="0" borderId="1" xfId="0" applyNumberFormat="1" applyBorder="1" applyAlignment="1">
      <alignment horizontal="left" vertical="top" wrapText="1"/>
    </xf>
    <xf numFmtId="0" fontId="16" fillId="0" borderId="1" xfId="0" applyFont="1" applyBorder="1" applyAlignment="1">
      <alignment horizontal="left" vertical="top" wrapText="1"/>
    </xf>
    <xf numFmtId="0" fontId="0" fillId="9" borderId="1" xfId="0" applyFill="1" applyBorder="1" applyAlignment="1">
      <alignment horizontal="left" vertical="top" wrapText="1"/>
    </xf>
    <xf numFmtId="0" fontId="0" fillId="9" borderId="4" xfId="0" applyFill="1" applyBorder="1" applyAlignment="1">
      <alignment horizontal="left" vertical="top" wrapText="1"/>
    </xf>
    <xf numFmtId="0" fontId="9"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9" fillId="9" borderId="4" xfId="0" applyFont="1" applyFill="1" applyBorder="1" applyAlignment="1">
      <alignment horizontal="left" vertical="top" wrapText="1"/>
    </xf>
    <xf numFmtId="9" fontId="0" fillId="9" borderId="1" xfId="0" applyNumberFormat="1" applyFill="1" applyBorder="1" applyAlignment="1">
      <alignment horizontal="left" vertical="top"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left" vertical="center" wrapText="1"/>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5" fillId="0" borderId="0" xfId="0" applyFont="1" applyAlignment="1">
      <alignment horizontal="left" vertical="top"/>
    </xf>
    <xf numFmtId="0" fontId="36" fillId="0" borderId="0" xfId="0" applyFont="1" applyAlignment="1">
      <alignment horizontal="left" vertical="top"/>
    </xf>
    <xf numFmtId="0" fontId="39" fillId="0" borderId="0" xfId="0" applyFont="1" applyAlignment="1">
      <alignment horizontal="left" vertical="top"/>
    </xf>
    <xf numFmtId="0" fontId="39" fillId="0" borderId="0" xfId="0" applyFont="1" applyAlignment="1">
      <alignment horizontal="left"/>
    </xf>
    <xf numFmtId="0" fontId="39" fillId="0" borderId="0" xfId="0" applyFont="1"/>
    <xf numFmtId="0" fontId="40" fillId="0" borderId="0" xfId="0" applyFont="1"/>
    <xf numFmtId="0" fontId="33" fillId="0" borderId="0" xfId="0" applyFont="1"/>
    <xf numFmtId="0" fontId="40" fillId="0" borderId="0" xfId="0" applyFont="1" applyAlignment="1">
      <alignment horizontal="left" vertical="top"/>
    </xf>
    <xf numFmtId="0" fontId="35" fillId="0" borderId="0" xfId="0" applyFont="1" applyAlignment="1">
      <alignment horizontal="left" vertical="top" wrapText="1"/>
    </xf>
    <xf numFmtId="0" fontId="0" fillId="0" borderId="0" xfId="0"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1"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 fillId="0" borderId="0" xfId="0" applyFont="1" applyBorder="1" applyAlignment="1">
      <alignment horizontal="center" vertical="center" wrapText="1"/>
    </xf>
    <xf numFmtId="0" fontId="27" fillId="4" borderId="10"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6" borderId="12"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7"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16" fillId="0" borderId="0" xfId="0" applyFont="1" applyBorder="1" applyAlignment="1">
      <alignment wrapText="1"/>
    </xf>
    <xf numFmtId="0" fontId="27" fillId="0" borderId="4" xfId="0" applyFont="1" applyFill="1" applyBorder="1" applyAlignment="1">
      <alignment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 xfId="0" applyFont="1" applyFill="1" applyBorder="1" applyAlignment="1">
      <alignment wrapText="1"/>
    </xf>
    <xf numFmtId="0" fontId="9" fillId="11" borderId="8" xfId="0" applyFont="1" applyFill="1" applyBorder="1" applyAlignment="1">
      <alignment horizontal="center" vertical="center" wrapText="1"/>
    </xf>
    <xf numFmtId="0" fontId="0" fillId="11" borderId="4" xfId="0" applyFill="1" applyBorder="1" applyAlignment="1">
      <alignment vertical="center"/>
    </xf>
    <xf numFmtId="0" fontId="8" fillId="13" borderId="0" xfId="0" applyFont="1" applyFill="1" applyAlignment="1">
      <alignment horizontal="center"/>
    </xf>
    <xf numFmtId="0" fontId="8" fillId="14" borderId="0" xfId="0" applyFont="1" applyFill="1" applyAlignment="1">
      <alignment horizontal="center"/>
    </xf>
    <xf numFmtId="0" fontId="30" fillId="2" borderId="17"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2" borderId="18" xfId="0" applyFont="1" applyFill="1" applyBorder="1" applyAlignment="1">
      <alignment horizontal="right" vertical="center" wrapText="1"/>
    </xf>
    <xf numFmtId="0" fontId="31" fillId="2" borderId="19" xfId="0" applyFont="1" applyFill="1" applyBorder="1" applyAlignment="1">
      <alignment horizontal="right"/>
    </xf>
    <xf numFmtId="0" fontId="31" fillId="2" borderId="0" xfId="0" applyFont="1" applyFill="1" applyBorder="1" applyAlignment="1">
      <alignment horizontal="right"/>
    </xf>
    <xf numFmtId="0" fontId="31" fillId="2" borderId="20" xfId="0" applyFont="1" applyFill="1" applyBorder="1" applyAlignment="1">
      <alignment horizontal="right"/>
    </xf>
    <xf numFmtId="0" fontId="31" fillId="2" borderId="21" xfId="0" applyFont="1" applyFill="1" applyBorder="1" applyAlignment="1">
      <alignment horizontal="right"/>
    </xf>
    <xf numFmtId="0" fontId="31" fillId="2" borderId="22" xfId="0" applyFont="1" applyFill="1" applyBorder="1" applyAlignment="1">
      <alignment horizontal="right"/>
    </xf>
    <xf numFmtId="0" fontId="31" fillId="2" borderId="23" xfId="0" applyFont="1" applyFill="1" applyBorder="1" applyAlignment="1">
      <alignment horizontal="right"/>
    </xf>
    <xf numFmtId="0" fontId="30" fillId="15" borderId="17" xfId="0" applyFont="1" applyFill="1" applyBorder="1" applyAlignment="1">
      <alignment horizontal="right" vertical="center" wrapText="1"/>
    </xf>
    <xf numFmtId="0" fontId="30" fillId="15" borderId="2" xfId="0" applyFont="1" applyFill="1" applyBorder="1" applyAlignment="1">
      <alignment horizontal="right" vertical="center" wrapText="1"/>
    </xf>
    <xf numFmtId="0" fontId="31" fillId="15" borderId="18" xfId="0" applyFont="1" applyFill="1" applyBorder="1" applyAlignment="1">
      <alignment horizontal="right"/>
    </xf>
    <xf numFmtId="0" fontId="30" fillId="15" borderId="19" xfId="0" applyFont="1" applyFill="1" applyBorder="1" applyAlignment="1">
      <alignment horizontal="right" vertical="center" wrapText="1"/>
    </xf>
    <xf numFmtId="0" fontId="30" fillId="15" borderId="0" xfId="0" applyFont="1" applyFill="1" applyBorder="1" applyAlignment="1">
      <alignment horizontal="right" vertical="center" wrapText="1"/>
    </xf>
    <xf numFmtId="0" fontId="31" fillId="15" borderId="20" xfId="0" applyFont="1" applyFill="1" applyBorder="1" applyAlignment="1">
      <alignment horizontal="right"/>
    </xf>
    <xf numFmtId="0" fontId="30" fillId="15" borderId="21" xfId="0" applyFont="1" applyFill="1" applyBorder="1" applyAlignment="1">
      <alignment horizontal="right" vertical="center"/>
    </xf>
    <xf numFmtId="0" fontId="30" fillId="15" borderId="22" xfId="0" applyFont="1" applyFill="1" applyBorder="1" applyAlignment="1">
      <alignment horizontal="right" vertical="center"/>
    </xf>
    <xf numFmtId="0" fontId="31" fillId="15" borderId="23" xfId="0" applyFont="1" applyFill="1" applyBorder="1" applyAlignment="1">
      <alignment horizontal="right"/>
    </xf>
    <xf numFmtId="2" fontId="8" fillId="15" borderId="1" xfId="0" applyNumberFormat="1" applyFont="1" applyFill="1" applyBorder="1" applyAlignment="1">
      <alignment horizontal="center" vertical="center"/>
    </xf>
    <xf numFmtId="0" fontId="26" fillId="2" borderId="5" xfId="0" applyFont="1" applyFill="1" applyBorder="1" applyAlignment="1">
      <alignment horizontal="center"/>
    </xf>
    <xf numFmtId="0" fontId="26" fillId="2" borderId="6" xfId="0" applyFont="1" applyFill="1" applyBorder="1" applyAlignment="1">
      <alignment horizontal="center"/>
    </xf>
    <xf numFmtId="0" fontId="26" fillId="2" borderId="7" xfId="0" applyFont="1" applyFill="1" applyBorder="1" applyAlignment="1">
      <alignment horizontal="center"/>
    </xf>
    <xf numFmtId="0" fontId="9" fillId="0" borderId="0" xfId="0" applyFont="1" applyAlignment="1">
      <alignment horizontal="left" vertical="top" wrapText="1"/>
    </xf>
    <xf numFmtId="0" fontId="5" fillId="0" borderId="0" xfId="0" applyFont="1" applyBorder="1" applyAlignment="1">
      <alignment vertical="center" wrapText="1"/>
    </xf>
    <xf numFmtId="0" fontId="3" fillId="8" borderId="5" xfId="0" applyFont="1" applyFill="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0" fillId="8" borderId="1" xfId="0" applyFill="1" applyBorder="1" applyAlignment="1">
      <alignment vertical="center" wrapText="1"/>
    </xf>
    <xf numFmtId="0" fontId="0" fillId="8" borderId="1" xfId="0" applyFill="1" applyBorder="1" applyAlignment="1"/>
    <xf numFmtId="0" fontId="2" fillId="9" borderId="5" xfId="0" applyFont="1" applyFill="1" applyBorder="1" applyAlignment="1">
      <alignment horizontal="center" vertical="top"/>
    </xf>
    <xf numFmtId="0" fontId="2" fillId="9" borderId="6" xfId="0" applyFont="1" applyFill="1" applyBorder="1" applyAlignment="1">
      <alignment horizontal="center"/>
    </xf>
    <xf numFmtId="0" fontId="0" fillId="9" borderId="1" xfId="0" applyFill="1" applyBorder="1" applyAlignment="1">
      <alignment vertical="center" wrapText="1"/>
    </xf>
    <xf numFmtId="0" fontId="0" fillId="9" borderId="1" xfId="0" applyFill="1" applyBorder="1" applyAlignment="1"/>
    <xf numFmtId="0" fontId="9"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3" fillId="0" borderId="5" xfId="0" applyFont="1" applyFill="1" applyBorder="1" applyAlignment="1">
      <alignment horizontal="right" vertical="center" wrapText="1"/>
    </xf>
    <xf numFmtId="0" fontId="2" fillId="0" borderId="7" xfId="0" applyFont="1" applyBorder="1" applyAlignment="1">
      <alignment horizontal="right" vertical="center" wrapText="1"/>
    </xf>
    <xf numFmtId="0" fontId="0" fillId="0" borderId="0" xfId="0" applyNumberFormat="1" applyAlignment="1">
      <alignment vertical="center" wrapText="1"/>
    </xf>
    <xf numFmtId="1" fontId="0" fillId="0" borderId="1" xfId="0" applyNumberFormat="1" applyBorder="1" applyAlignment="1">
      <alignment horizontal="center"/>
    </xf>
    <xf numFmtId="0" fontId="0" fillId="0" borderId="1" xfId="0" applyFont="1" applyBorder="1" applyAlignment="1">
      <alignment horizontal="center" wrapText="1"/>
    </xf>
    <xf numFmtId="0" fontId="0" fillId="0" borderId="1" xfId="0" applyFont="1" applyBorder="1" applyAlignment="1">
      <alignment horizontal="center"/>
    </xf>
    <xf numFmtId="0" fontId="0" fillId="0" borderId="8" xfId="0" applyBorder="1" applyAlignment="1">
      <alignment horizontal="center"/>
    </xf>
    <xf numFmtId="166" fontId="0" fillId="3" borderId="8" xfId="1" applyNumberFormat="1" applyFont="1" applyFill="1" applyBorder="1"/>
    <xf numFmtId="43" fontId="0" fillId="3" borderId="8" xfId="1" applyFont="1" applyFill="1" applyBorder="1" applyAlignment="1">
      <alignment horizontal="center"/>
    </xf>
    <xf numFmtId="2" fontId="9" fillId="0" borderId="8" xfId="0" applyNumberFormat="1" applyFont="1" applyBorder="1" applyAlignment="1">
      <alignment horizontal="center"/>
    </xf>
    <xf numFmtId="0" fontId="17" fillId="0" borderId="4" xfId="0" applyFont="1" applyFill="1" applyBorder="1" applyAlignment="1">
      <alignment horizontal="right"/>
    </xf>
    <xf numFmtId="2" fontId="0" fillId="3" borderId="1" xfId="0" applyNumberFormat="1" applyFill="1" applyBorder="1" applyAlignment="1">
      <alignment horizontal="center"/>
    </xf>
  </cellXfs>
  <cellStyles count="14">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6" Type="http://schemas.openxmlformats.org/officeDocument/2006/relationships/worksheet" Target="worksheets/sheet6.xml"/><Relationship Id="rId11"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79904757414"/>
          <c:y val="0.0712154855643045"/>
          <c:w val="0.849317038495195"/>
          <c:h val="0.497329396325465"/>
        </c:manualLayout>
      </c:layout>
      <c:lineChart>
        <c:grouping val="standard"/>
        <c:varyColors val="0"/>
        <c:ser>
          <c:idx val="0"/>
          <c:order val="0"/>
          <c:tx>
            <c:v>Departure Per Year Combined Accident Rate (per 1000000 departure)</c:v>
          </c:tx>
          <c:cat>
            <c:numRef>
              <c:f>'3. Indicator Data'!$B$5:$B$16</c:f>
              <c:numCache>
                <c:formatCode>0</c:formatCode>
                <c:ptCount val="12"/>
                <c:pt idx="0">
                  <c:v>2000.0</c:v>
                </c:pt>
                <c:pt idx="1">
                  <c:v>2001.0</c:v>
                </c:pt>
                <c:pt idx="2">
                  <c:v>2002.0</c:v>
                </c:pt>
                <c:pt idx="3">
                  <c:v>2003.0</c:v>
                </c:pt>
                <c:pt idx="4">
                  <c:v>2004.0</c:v>
                </c:pt>
                <c:pt idx="5">
                  <c:v>2005.0</c:v>
                </c:pt>
                <c:pt idx="6">
                  <c:v>2006.0</c:v>
                </c:pt>
                <c:pt idx="7">
                  <c:v>2007.0</c:v>
                </c:pt>
                <c:pt idx="8">
                  <c:v>2008.0</c:v>
                </c:pt>
                <c:pt idx="9">
                  <c:v>2009.0</c:v>
                </c:pt>
                <c:pt idx="10">
                  <c:v>2010.0</c:v>
                </c:pt>
                <c:pt idx="11">
                  <c:v>2011.0</c:v>
                </c:pt>
              </c:numCache>
            </c:numRef>
          </c:cat>
          <c:val>
            <c:numRef>
              <c:f>'3. Indicator Data'!$E$5:$E$16</c:f>
              <c:numCache>
                <c:formatCode>0.00</c:formatCode>
                <c:ptCount val="12"/>
                <c:pt idx="0">
                  <c:v>3.895504393155079</c:v>
                </c:pt>
                <c:pt idx="1">
                  <c:v>3.26450025724262</c:v>
                </c:pt>
                <c:pt idx="2">
                  <c:v>7.257663003482226</c:v>
                </c:pt>
                <c:pt idx="3">
                  <c:v>8.783317318418088</c:v>
                </c:pt>
                <c:pt idx="4">
                  <c:v>5.300578116386561</c:v>
                </c:pt>
                <c:pt idx="5">
                  <c:v>8.587273317452603</c:v>
                </c:pt>
                <c:pt idx="6">
                  <c:v>8.327663582377663</c:v>
                </c:pt>
                <c:pt idx="7">
                  <c:v>6.173887542638411</c:v>
                </c:pt>
                <c:pt idx="8">
                  <c:v>13.81192376108861</c:v>
                </c:pt>
                <c:pt idx="9">
                  <c:v>7.255170958210215</c:v>
                </c:pt>
                <c:pt idx="10">
                  <c:v>6.150515413191625</c:v>
                </c:pt>
                <c:pt idx="11">
                  <c:v>6.212961687771752</c:v>
                </c:pt>
              </c:numCache>
            </c:numRef>
          </c:val>
          <c:smooth val="0"/>
        </c:ser>
        <c:ser>
          <c:idx val="1"/>
          <c:order val="1"/>
          <c:tx>
            <c:v>Preceeding Year Average (Ave)</c:v>
          </c:tx>
          <c:spPr>
            <a:ln w="19050">
              <a:solidFill>
                <a:schemeClr val="tx2">
                  <a:lumMod val="75000"/>
                </a:schemeClr>
              </a:solidFill>
            </a:ln>
          </c:spPr>
          <c:marker>
            <c:symbol val="none"/>
          </c:marker>
          <c:val>
            <c:numRef>
              <c:f>'3. Indicator Data'!$F$5:$F$16</c:f>
              <c:numCache>
                <c:formatCode>0.00</c:formatCode>
                <c:ptCount val="12"/>
                <c:pt idx="0">
                  <c:v>7.085079945951288</c:v>
                </c:pt>
                <c:pt idx="1">
                  <c:v>7.085079945951288</c:v>
                </c:pt>
                <c:pt idx="2">
                  <c:v>7.085079945951288</c:v>
                </c:pt>
                <c:pt idx="3">
                  <c:v>7.085079945951288</c:v>
                </c:pt>
                <c:pt idx="4">
                  <c:v>7.085079945951288</c:v>
                </c:pt>
                <c:pt idx="5">
                  <c:v>7.085079945951288</c:v>
                </c:pt>
                <c:pt idx="6">
                  <c:v>7.085079945951288</c:v>
                </c:pt>
                <c:pt idx="7">
                  <c:v>7.085079945951288</c:v>
                </c:pt>
                <c:pt idx="8">
                  <c:v>7.085079945951288</c:v>
                </c:pt>
                <c:pt idx="9">
                  <c:v>7.085079945951288</c:v>
                </c:pt>
                <c:pt idx="10">
                  <c:v>7.085079945951288</c:v>
                </c:pt>
                <c:pt idx="11">
                  <c:v>7.085079945951288</c:v>
                </c:pt>
              </c:numCache>
            </c:numRef>
          </c:val>
          <c:smooth val="0"/>
        </c:ser>
        <c:dLbls>
          <c:showLegendKey val="0"/>
          <c:showVal val="0"/>
          <c:showCatName val="0"/>
          <c:showSerName val="0"/>
          <c:showPercent val="0"/>
          <c:showBubbleSize val="0"/>
        </c:dLbls>
        <c:marker val="1"/>
        <c:smooth val="0"/>
        <c:axId val="2122512040"/>
        <c:axId val="2122709896"/>
      </c:lineChart>
      <c:catAx>
        <c:axId val="2122512040"/>
        <c:scaling>
          <c:orientation val="minMax"/>
        </c:scaling>
        <c:delete val="0"/>
        <c:axPos val="b"/>
        <c:numFmt formatCode="0" sourceLinked="1"/>
        <c:majorTickMark val="out"/>
        <c:minorTickMark val="none"/>
        <c:tickLblPos val="nextTo"/>
        <c:crossAx val="2122709896"/>
        <c:crosses val="autoZero"/>
        <c:auto val="1"/>
        <c:lblAlgn val="ctr"/>
        <c:lblOffset val="100"/>
        <c:noMultiLvlLbl val="0"/>
      </c:catAx>
      <c:valAx>
        <c:axId val="2122709896"/>
        <c:scaling>
          <c:orientation val="minMax"/>
        </c:scaling>
        <c:delete val="0"/>
        <c:axPos val="l"/>
        <c:majorGridlines/>
        <c:numFmt formatCode="0.00" sourceLinked="1"/>
        <c:majorTickMark val="out"/>
        <c:minorTickMark val="none"/>
        <c:tickLblPos val="nextTo"/>
        <c:crossAx val="2122512040"/>
        <c:crosses val="autoZero"/>
        <c:crossBetween val="between"/>
      </c:valAx>
    </c:plotArea>
    <c:legend>
      <c:legendPos val="b"/>
      <c:layout>
        <c:manualLayout>
          <c:xMode val="edge"/>
          <c:yMode val="edge"/>
          <c:x val="0.161315380575058"/>
          <c:y val="0.68973515173244"/>
          <c:w val="0.751972279567143"/>
          <c:h val="0.203034702095464"/>
        </c:manualLayout>
      </c:layout>
      <c:overlay val="0"/>
      <c:txPr>
        <a:bodyPr/>
        <a:lstStyle/>
        <a:p>
          <a:pPr>
            <a:defRPr b="1" i="0" cap="all" baseline="0">
              <a:solidFill>
                <a:schemeClr val="tx2"/>
              </a:solidFill>
            </a:defRPr>
          </a:pPr>
          <a:endParaRPr lang="es-ES"/>
        </a:p>
      </c:txPr>
    </c:legend>
    <c:plotVisOnly val="1"/>
    <c:dispBlanksAs val="gap"/>
    <c:showDLblsOverMax val="0"/>
  </c:chart>
  <c:printSettings>
    <c:headerFooter/>
    <c:pageMargins b="0.750000000000005" l="0.700000000000001" r="0.700000000000001" t="0.75000000000000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1885047514713"/>
          <c:y val="0.0116190381575542"/>
          <c:w val="0.822725184299988"/>
          <c:h val="0.499592846012967"/>
        </c:manualLayout>
      </c:layout>
      <c:lineChart>
        <c:grouping val="standard"/>
        <c:varyColors val="0"/>
        <c:ser>
          <c:idx val="0"/>
          <c:order val="0"/>
          <c:tx>
            <c:v>Departure Per Year Combined Ac+'2. Sample Indicator Chart'!$P$10+'3. Indicator Data'!J6cident rate (per 1000000 departure)</c:v>
          </c:tx>
          <c:spPr>
            <a:ln>
              <a:solidFill>
                <a:srgbClr val="F79646">
                  <a:lumMod val="75000"/>
                </a:srgbClr>
              </a:solidFill>
            </a:ln>
          </c:spPr>
          <c:marker>
            <c:spPr>
              <a:ln>
                <a:solidFill>
                  <a:schemeClr val="accent6">
                    <a:lumMod val="75000"/>
                  </a:schemeClr>
                </a:solidFill>
              </a:ln>
            </c:spPr>
          </c:marker>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Data'!$K$5:$K$17</c:f>
              <c:numCache>
                <c:formatCode>0.00</c:formatCode>
                <c:ptCount val="13"/>
                <c:pt idx="0">
                  <c:v>7.032391664834338</c:v>
                </c:pt>
                <c:pt idx="1">
                  <c:v>8.060951541589807</c:v>
                </c:pt>
                <c:pt idx="2">
                  <c:v>10.71587625649007</c:v>
                </c:pt>
                <c:pt idx="3">
                  <c:v>10.68645249645806</c:v>
                </c:pt>
                <c:pt idx="4">
                  <c:v>11.84372442495757</c:v>
                </c:pt>
              </c:numCache>
            </c:numRef>
          </c:val>
          <c:smooth val="0"/>
        </c:ser>
        <c:ser>
          <c:idx val="1"/>
          <c:order val="1"/>
          <c:tx>
            <c:v>2010 Ave + 1SD (Alert if 3 consecutive pts exceed)</c:v>
          </c:tx>
          <c:spPr>
            <a:ln w="25400">
              <a:solidFill>
                <a:srgbClr val="7030A0"/>
              </a:solidFill>
            </a:ln>
          </c:spPr>
          <c:marker>
            <c:symbol val="none"/>
          </c:marker>
          <c:dLbls>
            <c:dLbl>
              <c:idx val="12"/>
              <c:layout>
                <c:manualLayout>
                  <c:x val="0.00958694679294142"/>
                  <c:y val="-0.0130293204166375"/>
                </c:manualLayout>
              </c:layout>
              <c:tx>
                <c:rich>
                  <a:bodyPr/>
                  <a:lstStyle/>
                  <a:p>
                    <a:r>
                      <a:rPr lang="en-US" b="1" baseline="0">
                        <a:solidFill>
                          <a:srgbClr val="7030A0"/>
                        </a:solidFill>
                      </a:rPr>
                      <a:t>Ave+1 SD</a:t>
                    </a:r>
                  </a:p>
                </c:rich>
              </c:tx>
              <c:showLegendKey val="0"/>
              <c:showVal val="1"/>
              <c:showCatName val="0"/>
              <c:showSerName val="0"/>
              <c:showPercent val="0"/>
              <c:showBubbleSize val="0"/>
            </c:dLbl>
            <c:txPr>
              <a:bodyPr/>
              <a:lstStyle/>
              <a:p>
                <a:pPr>
                  <a:defRPr b="1" baseline="0">
                    <a:solidFill>
                      <a:srgbClr val="7030A0"/>
                    </a:solidFill>
                  </a:defRPr>
                </a:pPr>
                <a:endParaRPr lang="es-ES"/>
              </a:p>
            </c:txPr>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Data'!$L$5:$L$17</c:f>
              <c:numCache>
                <c:formatCode>0.00</c:formatCode>
                <c:ptCount val="13"/>
                <c:pt idx="1">
                  <c:v>9.7057143098677</c:v>
                </c:pt>
                <c:pt idx="2">
                  <c:v>9.7057143098677</c:v>
                </c:pt>
                <c:pt idx="3">
                  <c:v>9.7057143098677</c:v>
                </c:pt>
                <c:pt idx="4">
                  <c:v>9.7057143098677</c:v>
                </c:pt>
                <c:pt idx="5">
                  <c:v>9.7057143098677</c:v>
                </c:pt>
                <c:pt idx="6">
                  <c:v>9.7057143098677</c:v>
                </c:pt>
                <c:pt idx="7">
                  <c:v>9.7057143098677</c:v>
                </c:pt>
                <c:pt idx="8">
                  <c:v>9.7057143098677</c:v>
                </c:pt>
                <c:pt idx="9">
                  <c:v>9.7057143098677</c:v>
                </c:pt>
                <c:pt idx="10">
                  <c:v>9.7057143098677</c:v>
                </c:pt>
                <c:pt idx="11">
                  <c:v>9.7057143098677</c:v>
                </c:pt>
                <c:pt idx="12">
                  <c:v>9.7057143098677</c:v>
                </c:pt>
              </c:numCache>
            </c:numRef>
          </c:val>
          <c:smooth val="0"/>
        </c:ser>
        <c:ser>
          <c:idx val="2"/>
          <c:order val="2"/>
          <c:tx>
            <c:v>2010 Ave + 2SD (Alert if 2 consecutive pts exceed)</c:v>
          </c:tx>
          <c:spPr>
            <a:ln w="25400">
              <a:solidFill>
                <a:srgbClr val="7030A0"/>
              </a:solidFill>
            </a:ln>
          </c:spPr>
          <c:marker>
            <c:symbol val="none"/>
          </c:marker>
          <c:dLbls>
            <c:dLbl>
              <c:idx val="12"/>
              <c:layout>
                <c:manualLayout>
                  <c:x val="0.00958694679294142"/>
                  <c:y val="-0.00434310680554577"/>
                </c:manualLayout>
              </c:layout>
              <c:tx>
                <c:rich>
                  <a:bodyPr/>
                  <a:lstStyle/>
                  <a:p>
                    <a:pPr>
                      <a:defRPr b="1" baseline="0">
                        <a:solidFill>
                          <a:srgbClr val="7030A0"/>
                        </a:solidFill>
                      </a:defRPr>
                    </a:pPr>
                    <a:r>
                      <a:rPr lang="en-US" b="1" baseline="0">
                        <a:solidFill>
                          <a:srgbClr val="7030A0"/>
                        </a:solidFill>
                      </a:rPr>
                      <a:t>Ave+2 SD</a:t>
                    </a:r>
                  </a:p>
                </c:rich>
              </c:tx>
              <c:spPr/>
              <c:showLegendKey val="0"/>
              <c:showVal val="1"/>
              <c:showCatName val="0"/>
              <c:showSerName val="0"/>
              <c:showPercent val="0"/>
              <c:showBubbleSize val="0"/>
            </c:dLbl>
            <c:txPr>
              <a:bodyPr/>
              <a:lstStyle/>
              <a:p>
                <a:pPr>
                  <a:defRPr baseline="0">
                    <a:solidFill>
                      <a:srgbClr val="7030A0"/>
                    </a:solidFill>
                  </a:defRPr>
                </a:pPr>
                <a:endParaRPr lang="es-ES"/>
              </a:p>
            </c:txPr>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Data'!$M$5:$M$17</c:f>
              <c:numCache>
                <c:formatCode>0.00</c:formatCode>
                <c:ptCount val="13"/>
                <c:pt idx="1">
                  <c:v>12.32634867378411</c:v>
                </c:pt>
                <c:pt idx="2">
                  <c:v>12.32634867378411</c:v>
                </c:pt>
                <c:pt idx="3">
                  <c:v>12.32634867378411</c:v>
                </c:pt>
                <c:pt idx="4">
                  <c:v>12.32634867378411</c:v>
                </c:pt>
                <c:pt idx="5">
                  <c:v>12.32634867378411</c:v>
                </c:pt>
                <c:pt idx="6">
                  <c:v>12.32634867378411</c:v>
                </c:pt>
                <c:pt idx="7">
                  <c:v>12.32634867378411</c:v>
                </c:pt>
                <c:pt idx="8">
                  <c:v>12.32634867378411</c:v>
                </c:pt>
                <c:pt idx="9">
                  <c:v>12.32634867378411</c:v>
                </c:pt>
                <c:pt idx="10">
                  <c:v>12.32634867378411</c:v>
                </c:pt>
                <c:pt idx="11">
                  <c:v>12.32634867378411</c:v>
                </c:pt>
                <c:pt idx="12">
                  <c:v>12.32634867378411</c:v>
                </c:pt>
              </c:numCache>
            </c:numRef>
          </c:val>
          <c:smooth val="0"/>
        </c:ser>
        <c:ser>
          <c:idx val="3"/>
          <c:order val="3"/>
          <c:tx>
            <c:v>2010 Ave + 3SD (Alert if 1 pt exceed)</c:v>
          </c:tx>
          <c:spPr>
            <a:ln w="25400">
              <a:solidFill>
                <a:srgbClr val="7030A0"/>
              </a:solidFill>
            </a:ln>
          </c:spPr>
          <c:marker>
            <c:symbol val="none"/>
          </c:marker>
          <c:dLbls>
            <c:dLbl>
              <c:idx val="12"/>
              <c:layout>
                <c:manualLayout>
                  <c:x val="0.0129593478234575"/>
                  <c:y val="-0.00670001169561045"/>
                </c:manualLayout>
              </c:layout>
              <c:tx>
                <c:rich>
                  <a:bodyPr/>
                  <a:lstStyle/>
                  <a:p>
                    <a:r>
                      <a:rPr lang="en-US" b="1">
                        <a:solidFill>
                          <a:srgbClr val="7030A0"/>
                        </a:solidFill>
                      </a:rPr>
                      <a:t>Ave+3</a:t>
                    </a:r>
                    <a:r>
                      <a:rPr lang="en-US" b="1" baseline="0">
                        <a:solidFill>
                          <a:srgbClr val="7030A0"/>
                        </a:solidFill>
                      </a:rPr>
                      <a:t> SD</a:t>
                    </a:r>
                    <a:endParaRPr lang="en-US" b="1">
                      <a:solidFill>
                        <a:srgbClr val="7030A0"/>
                      </a:solidFill>
                    </a:endParaRPr>
                  </a:p>
                </c:rich>
              </c:tx>
              <c:showLegendKey val="0"/>
              <c:showVal val="1"/>
              <c:showCatName val="0"/>
              <c:showSerName val="0"/>
              <c:showPercent val="0"/>
              <c:showBubbleSize val="0"/>
            </c:dLbl>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Data'!$N$5:$N$17</c:f>
              <c:numCache>
                <c:formatCode>0.00</c:formatCode>
                <c:ptCount val="13"/>
                <c:pt idx="1">
                  <c:v>14.94698303770053</c:v>
                </c:pt>
                <c:pt idx="2">
                  <c:v>14.94698303770053</c:v>
                </c:pt>
                <c:pt idx="3">
                  <c:v>14.94698303770053</c:v>
                </c:pt>
                <c:pt idx="4">
                  <c:v>14.94698303770053</c:v>
                </c:pt>
                <c:pt idx="5">
                  <c:v>14.94698303770053</c:v>
                </c:pt>
                <c:pt idx="6">
                  <c:v>14.94698303770053</c:v>
                </c:pt>
                <c:pt idx="7">
                  <c:v>14.94698303770053</c:v>
                </c:pt>
                <c:pt idx="8">
                  <c:v>14.94698303770053</c:v>
                </c:pt>
                <c:pt idx="9">
                  <c:v>14.94698303770053</c:v>
                </c:pt>
                <c:pt idx="10">
                  <c:v>14.94698303770053</c:v>
                </c:pt>
                <c:pt idx="11">
                  <c:v>14.94698303770053</c:v>
                </c:pt>
                <c:pt idx="12">
                  <c:v>14.94698303770053</c:v>
                </c:pt>
              </c:numCache>
            </c:numRef>
          </c:val>
          <c:smooth val="0"/>
        </c:ser>
        <c:ser>
          <c:idx val="4"/>
          <c:order val="4"/>
          <c:tx>
            <c:v>Current Year Target Average</c:v>
          </c:tx>
          <c:spPr>
            <a:ln w="19050">
              <a:solidFill>
                <a:srgbClr val="00B050"/>
              </a:solidFill>
              <a:prstDash val="dash"/>
            </a:ln>
          </c:spPr>
          <c:marker>
            <c:symbol val="none"/>
          </c:marker>
          <c:dLbls>
            <c:dLbl>
              <c:idx val="12"/>
              <c:layout>
                <c:manualLayout>
                  <c:x val="0.00307219662058383"/>
                  <c:y val="-0.00434310680554577"/>
                </c:manualLayout>
              </c:layout>
              <c:tx>
                <c:rich>
                  <a:bodyPr/>
                  <a:lstStyle/>
                  <a:p>
                    <a:r>
                      <a:rPr lang="en-US" b="1">
                        <a:solidFill>
                          <a:srgbClr val="00B050"/>
                        </a:solidFill>
                      </a:rPr>
                      <a:t>Target</a:t>
                    </a:r>
                  </a:p>
                </c:rich>
              </c:tx>
              <c:showLegendKey val="0"/>
              <c:showVal val="1"/>
              <c:showCatName val="0"/>
              <c:showSerName val="0"/>
              <c:showPercent val="0"/>
              <c:showBubbleSize val="0"/>
            </c:dLbl>
            <c:showLegendKey val="0"/>
            <c:showVal val="0"/>
            <c:showCatName val="0"/>
            <c:showSerName val="0"/>
            <c:showPercent val="0"/>
            <c:showBubbleSize val="0"/>
          </c:dLbls>
          <c:cat>
            <c:numRef>
              <c:f>'3. Indicator Data'!$H$5:$H$17</c:f>
              <c:numCache>
                <c:formatCode>General</c:formatCode>
                <c:ptCount val="13"/>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numCache>
            </c:numRef>
          </c:cat>
          <c:val>
            <c:numRef>
              <c:f>'3. Indicator Data'!$O$5:$O$17</c:f>
              <c:numCache>
                <c:formatCode>0.00</c:formatCode>
                <c:ptCount val="13"/>
                <c:pt idx="1">
                  <c:v>6.376571951356159</c:v>
                </c:pt>
                <c:pt idx="2">
                  <c:v>6.376571951356159</c:v>
                </c:pt>
                <c:pt idx="3">
                  <c:v>6.376571951356159</c:v>
                </c:pt>
                <c:pt idx="4">
                  <c:v>6.376571951356159</c:v>
                </c:pt>
                <c:pt idx="5">
                  <c:v>6.376571951356159</c:v>
                </c:pt>
                <c:pt idx="6">
                  <c:v>6.376571951356159</c:v>
                </c:pt>
                <c:pt idx="7">
                  <c:v>6.376571951356159</c:v>
                </c:pt>
                <c:pt idx="8">
                  <c:v>6.376571951356159</c:v>
                </c:pt>
                <c:pt idx="9">
                  <c:v>6.376571951356159</c:v>
                </c:pt>
                <c:pt idx="10">
                  <c:v>6.376571951356159</c:v>
                </c:pt>
                <c:pt idx="11">
                  <c:v>6.376571951356159</c:v>
                </c:pt>
                <c:pt idx="12">
                  <c:v>6.376571951356159</c:v>
                </c:pt>
              </c:numCache>
            </c:numRef>
          </c:val>
          <c:smooth val="0"/>
        </c:ser>
        <c:dLbls>
          <c:showLegendKey val="0"/>
          <c:showVal val="0"/>
          <c:showCatName val="0"/>
          <c:showSerName val="0"/>
          <c:showPercent val="0"/>
          <c:showBubbleSize val="0"/>
        </c:dLbls>
        <c:marker val="1"/>
        <c:smooth val="0"/>
        <c:axId val="2122736056"/>
        <c:axId val="2122620968"/>
      </c:lineChart>
      <c:catAx>
        <c:axId val="2122736056"/>
        <c:scaling>
          <c:orientation val="minMax"/>
        </c:scaling>
        <c:delete val="0"/>
        <c:axPos val="b"/>
        <c:numFmt formatCode="General" sourceLinked="1"/>
        <c:majorTickMark val="out"/>
        <c:minorTickMark val="none"/>
        <c:tickLblPos val="nextTo"/>
        <c:crossAx val="2122620968"/>
        <c:crosses val="autoZero"/>
        <c:auto val="1"/>
        <c:lblAlgn val="ctr"/>
        <c:lblOffset val="100"/>
        <c:noMultiLvlLbl val="0"/>
      </c:catAx>
      <c:valAx>
        <c:axId val="2122620968"/>
        <c:scaling>
          <c:orientation val="minMax"/>
        </c:scaling>
        <c:delete val="0"/>
        <c:axPos val="l"/>
        <c:majorGridlines/>
        <c:numFmt formatCode="0.00" sourceLinked="1"/>
        <c:majorTickMark val="out"/>
        <c:minorTickMark val="none"/>
        <c:tickLblPos val="none"/>
        <c:crossAx val="2122736056"/>
        <c:crosses val="autoZero"/>
        <c:crossBetween val="between"/>
      </c:valAx>
    </c:plotArea>
    <c:legend>
      <c:legendPos val="b"/>
      <c:legendEntry>
        <c:idx val="0"/>
        <c:txPr>
          <a:bodyPr/>
          <a:lstStyle/>
          <a:p>
            <a:pPr>
              <a:defRPr b="1" i="0" cap="all" baseline="0">
                <a:solidFill>
                  <a:schemeClr val="tx2"/>
                </a:solidFill>
              </a:defRPr>
            </a:pPr>
            <a:endParaRPr lang="es-ES"/>
          </a:p>
        </c:txPr>
      </c:legendEntry>
      <c:legendEntry>
        <c:idx val="1"/>
        <c:delete val="1"/>
      </c:legendEntry>
      <c:legendEntry>
        <c:idx val="2"/>
        <c:delete val="1"/>
      </c:legendEntry>
      <c:legendEntry>
        <c:idx val="3"/>
        <c:delete val="1"/>
      </c:legendEntry>
      <c:legendEntry>
        <c:idx val="4"/>
        <c:txPr>
          <a:bodyPr/>
          <a:lstStyle/>
          <a:p>
            <a:pPr>
              <a:defRPr b="1" i="0" cap="all" baseline="0">
                <a:solidFill>
                  <a:schemeClr val="tx2"/>
                </a:solidFill>
              </a:defRPr>
            </a:pPr>
            <a:endParaRPr lang="es-ES"/>
          </a:p>
        </c:txPr>
      </c:legendEntry>
      <c:layout>
        <c:manualLayout>
          <c:xMode val="edge"/>
          <c:yMode val="edge"/>
          <c:x val="0.0299140570006712"/>
          <c:y val="0.686904255372468"/>
          <c:w val="0.743917171643868"/>
          <c:h val="0.203034771528644"/>
        </c:manualLayout>
      </c:layout>
      <c:overlay val="0"/>
      <c:txPr>
        <a:bodyPr/>
        <a:lstStyle/>
        <a:p>
          <a:pPr>
            <a:defRPr baseline="0">
              <a:solidFill>
                <a:srgbClr val="C00000"/>
              </a:solidFill>
            </a:defRPr>
          </a:pPr>
          <a:endParaRPr lang="es-ES"/>
        </a:p>
      </c:txPr>
    </c:legend>
    <c:plotVisOnly val="1"/>
    <c:dispBlanksAs val="gap"/>
    <c:showDLblsOverMax val="0"/>
  </c:chart>
  <c:printSettings>
    <c:headerFooter/>
    <c:pageMargins b="0.750000000000005" l="0.700000000000001" r="0.700000000000001" t="0.75000000000000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0</xdr:rowOff>
    </xdr:from>
    <xdr:to>
      <xdr:col>13</xdr:col>
      <xdr:colOff>466725</xdr:colOff>
      <xdr:row>33</xdr:row>
      <xdr:rowOff>10231</xdr:rowOff>
    </xdr:to>
    <xdr:grpSp>
      <xdr:nvGrpSpPr>
        <xdr:cNvPr id="21" name="Group 20"/>
        <xdr:cNvGrpSpPr/>
      </xdr:nvGrpSpPr>
      <xdr:grpSpPr>
        <a:xfrm>
          <a:off x="230505" y="426720"/>
          <a:ext cx="9095740" cy="5049591"/>
          <a:chOff x="200025" y="457200"/>
          <a:chExt cx="8258175" cy="5915026"/>
        </a:xfrm>
      </xdr:grpSpPr>
      <xdr:graphicFrame macro="">
        <xdr:nvGraphicFramePr>
          <xdr:cNvPr id="2" name="Chart 1"/>
          <xdr:cNvGraphicFramePr/>
        </xdr:nvGraphicFramePr>
        <xdr:xfrm>
          <a:off x="200025" y="457200"/>
          <a:ext cx="4143375" cy="2924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xdr:nvGraphicFramePr>
        <xdr:xfrm>
          <a:off x="4324350" y="457201"/>
          <a:ext cx="4133850" cy="2924174"/>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0" name="Group 19"/>
          <xdr:cNvGrpSpPr/>
        </xdr:nvGrpSpPr>
        <xdr:grpSpPr>
          <a:xfrm>
            <a:off x="209550" y="3505202"/>
            <a:ext cx="8229600" cy="2867024"/>
            <a:chOff x="209550" y="3505202"/>
            <a:chExt cx="8229600" cy="2867024"/>
          </a:xfrm>
        </xdr:grpSpPr>
        <xdr:sp macro="" textlink="">
          <xdr:nvSpPr>
            <xdr:cNvPr id="4" name="TextBox 3"/>
            <xdr:cNvSpPr txBox="1"/>
          </xdr:nvSpPr>
          <xdr:spPr>
            <a:xfrm>
              <a:off x="219075" y="4418160"/>
              <a:ext cx="4105275" cy="19540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solidFill>
                    <a:schemeClr val="tx1"/>
                  </a:solidFill>
                  <a:latin typeface="+mn-lt"/>
                  <a:ea typeface="+mn-ea"/>
                  <a:cs typeface="+mn-cs"/>
                </a:rPr>
                <a:t>B) </a:t>
              </a:r>
              <a:r>
                <a:rPr lang="en-GB" sz="1100" b="1" u="sng">
                  <a:solidFill>
                    <a:srgbClr val="7030A0"/>
                  </a:solidFill>
                  <a:latin typeface="+mn-lt"/>
                  <a:ea typeface="+mn-ea"/>
                  <a:cs typeface="+mn-cs"/>
                </a:rPr>
                <a:t>Alert</a:t>
              </a:r>
              <a:r>
                <a:rPr lang="en-GB" sz="1100" b="1" u="sng" baseline="0">
                  <a:solidFill>
                    <a:srgbClr val="7030A0"/>
                  </a:solidFill>
                  <a:latin typeface="+mn-lt"/>
                  <a:ea typeface="+mn-ea"/>
                  <a:cs typeface="+mn-cs"/>
                </a:rPr>
                <a:t>  Level  </a:t>
              </a:r>
              <a:r>
                <a:rPr lang="en-GB" sz="1100" u="sng" baseline="0">
                  <a:solidFill>
                    <a:schemeClr val="tx1"/>
                  </a:solidFill>
                  <a:latin typeface="+mn-lt"/>
                  <a:ea typeface="+mn-ea"/>
                  <a:cs typeface="+mn-cs"/>
                </a:rPr>
                <a:t>Trigger:</a:t>
              </a:r>
            </a:p>
            <a:p>
              <a:endParaRPr lang="en-GB" sz="1000" u="sng" baseline="0">
                <a:solidFill>
                  <a:schemeClr val="tx1"/>
                </a:solidFill>
                <a:latin typeface="+mn-lt"/>
                <a:ea typeface="+mn-ea"/>
                <a:cs typeface="+mn-cs"/>
              </a:endParaRPr>
            </a:p>
            <a:p>
              <a:r>
                <a:rPr lang="en-GB" sz="900" u="none" baseline="0">
                  <a:solidFill>
                    <a:srgbClr val="C00000"/>
                  </a:solidFill>
                  <a:latin typeface="+mn-lt"/>
                  <a:ea typeface="+mn-ea"/>
                  <a:cs typeface="+mn-cs"/>
                </a:rPr>
                <a:t>An Alert </a:t>
              </a:r>
              <a:r>
                <a:rPr lang="en-GB" sz="900" u="none" baseline="0">
                  <a:solidFill>
                    <a:schemeClr val="tx1"/>
                  </a:solidFill>
                  <a:latin typeface="+mn-lt"/>
                  <a:ea typeface="+mn-ea"/>
                  <a:cs typeface="+mn-cs"/>
                </a:rPr>
                <a:t> </a:t>
              </a:r>
              <a:r>
                <a:rPr lang="en-GB" sz="900" u="none" baseline="0">
                  <a:solidFill>
                    <a:srgbClr val="C00000"/>
                  </a:solidFill>
                  <a:latin typeface="+mn-lt"/>
                  <a:ea typeface="+mn-ea"/>
                  <a:cs typeface="+mn-cs"/>
                </a:rPr>
                <a:t>(abnormal/ unacceptable trend) </a:t>
              </a:r>
              <a:r>
                <a:rPr lang="en-GB" sz="900" u="none" baseline="0">
                  <a:solidFill>
                    <a:schemeClr val="tx1"/>
                  </a:solidFill>
                  <a:latin typeface="+mn-lt"/>
                  <a:ea typeface="+mn-ea"/>
                  <a:cs typeface="+mn-cs"/>
                </a:rPr>
                <a:t>is indicated</a:t>
              </a:r>
              <a:r>
                <a:rPr lang="en-GB" sz="900" u="none">
                  <a:solidFill>
                    <a:schemeClr val="tx1"/>
                  </a:solidFill>
                  <a:latin typeface="+mn-lt"/>
                  <a:ea typeface="+mn-ea"/>
                  <a:cs typeface="+mn-cs"/>
                </a:rPr>
                <a:t> if </a:t>
              </a:r>
              <a:r>
                <a:rPr lang="en-GB" sz="900" b="1" u="none">
                  <a:solidFill>
                    <a:schemeClr val="tx1"/>
                  </a:solidFill>
                  <a:latin typeface="+mn-lt"/>
                  <a:ea typeface="+mn-ea"/>
                  <a:cs typeface="+mn-cs"/>
                </a:rPr>
                <a:t>ANY</a:t>
              </a:r>
              <a:r>
                <a:rPr lang="en-GB" sz="900" u="none">
                  <a:solidFill>
                    <a:schemeClr val="tx1"/>
                  </a:solidFill>
                  <a:latin typeface="+mn-lt"/>
                  <a:ea typeface="+mn-ea"/>
                  <a:cs typeface="+mn-cs"/>
                </a:rPr>
                <a:t> </a:t>
              </a:r>
              <a:r>
                <a:rPr lang="en-GB" sz="900">
                  <a:solidFill>
                    <a:schemeClr val="tx1"/>
                  </a:solidFill>
                  <a:latin typeface="+mn-lt"/>
                  <a:ea typeface="+mn-ea"/>
                  <a:cs typeface="+mn-cs"/>
                </a:rPr>
                <a:t>of the conditions below are met for the current monitoring period (current year):</a:t>
              </a:r>
            </a:p>
            <a:p>
              <a:pPr lvl="0"/>
              <a:r>
                <a:rPr lang="en-GB" sz="900">
                  <a:solidFill>
                    <a:srgbClr val="C00000"/>
                  </a:solidFill>
                  <a:latin typeface="+mn-lt"/>
                  <a:ea typeface="+mn-ea"/>
                  <a:cs typeface="+mn-cs"/>
                </a:rPr>
                <a:t>- Any single point is above 3 SD line</a:t>
              </a:r>
            </a:p>
            <a:p>
              <a:pPr lvl="0"/>
              <a:r>
                <a:rPr lang="en-GB" sz="900">
                  <a:solidFill>
                    <a:srgbClr val="C00000"/>
                  </a:solidFill>
                  <a:latin typeface="+mn-lt"/>
                  <a:ea typeface="+mn-ea"/>
                  <a:cs typeface="+mn-cs"/>
                </a:rPr>
                <a:t>- 2 consecutive points are above 2 SD line</a:t>
              </a:r>
            </a:p>
            <a:p>
              <a:pPr lvl="0"/>
              <a:r>
                <a:rPr lang="en-GB" sz="900">
                  <a:solidFill>
                    <a:srgbClr val="C00000"/>
                  </a:solidFill>
                  <a:latin typeface="+mn-lt"/>
                  <a:ea typeface="+mn-ea"/>
                  <a:cs typeface="+mn-cs"/>
                </a:rPr>
                <a:t>- 3 consecutive points are above 1 SD line</a:t>
              </a:r>
            </a:p>
            <a:p>
              <a:endParaRPr lang="en-GB" sz="900"/>
            </a:p>
            <a:p>
              <a:r>
                <a:rPr lang="en-GB" sz="900"/>
                <a:t>When an Alert is triggered </a:t>
              </a:r>
              <a:r>
                <a:rPr lang="en-GB" sz="900" baseline="0">
                  <a:solidFill>
                    <a:schemeClr val="tx1"/>
                  </a:solidFill>
                  <a:latin typeface="+mn-lt"/>
                  <a:ea typeface="+mn-ea"/>
                  <a:cs typeface="+mn-cs"/>
                </a:rPr>
                <a:t>(potential high risk or out of control situation)</a:t>
              </a:r>
              <a:r>
                <a:rPr lang="en-GB" sz="900"/>
                <a:t>, appropriate follow-up action is expected,</a:t>
              </a:r>
              <a:r>
                <a:rPr lang="en-GB" sz="900" baseline="0"/>
                <a:t> such as further analysis to determine source  and root cause of the abnormal incident rate and any necessary action to address the unacceptable trend .</a:t>
              </a:r>
              <a:endParaRPr lang="en-GB" sz="900"/>
            </a:p>
          </xdr:txBody>
        </xdr:sp>
        <xdr:sp macro="" textlink="">
          <xdr:nvSpPr>
            <xdr:cNvPr id="5" name="TextBox 4"/>
            <xdr:cNvSpPr txBox="1"/>
          </xdr:nvSpPr>
          <xdr:spPr>
            <a:xfrm>
              <a:off x="209550" y="3514725"/>
              <a:ext cx="4114800" cy="866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A) </a:t>
              </a:r>
              <a:r>
                <a:rPr lang="en-GB" sz="1100" b="1" u="sng">
                  <a:solidFill>
                    <a:srgbClr val="7030A0"/>
                  </a:solidFill>
                </a:rPr>
                <a:t>Alert Level  </a:t>
              </a:r>
              <a:r>
                <a:rPr lang="en-GB" sz="1100" u="sng">
                  <a:solidFill>
                    <a:sysClr val="windowText" lastClr="000000"/>
                  </a:solidFill>
                </a:rPr>
                <a:t>Setting</a:t>
              </a:r>
              <a:r>
                <a:rPr lang="en-GB" sz="1100"/>
                <a:t>:</a:t>
              </a:r>
            </a:p>
            <a:p>
              <a:endParaRPr lang="en-GB" sz="800"/>
            </a:p>
            <a:p>
              <a:pPr algn="l"/>
              <a:r>
                <a:rPr lang="en-GB" sz="900"/>
                <a:t>Alert level for a new monitoring period (current year) is  based on the  preceding period's </a:t>
              </a:r>
              <a:r>
                <a:rPr lang="en-GB" sz="900">
                  <a:solidFill>
                    <a:schemeClr val="tx1"/>
                  </a:solidFill>
                  <a:latin typeface="+mn-lt"/>
                  <a:ea typeface="+mn-ea"/>
                  <a:cs typeface="+mn-cs"/>
                </a:rPr>
                <a:t>performance </a:t>
              </a:r>
              <a:r>
                <a:rPr lang="en-GB" sz="900"/>
                <a:t>(preceding year),</a:t>
              </a:r>
              <a:r>
                <a:rPr lang="en-GB" sz="900" baseline="0"/>
                <a:t> namely its data points Average &amp; Std Deviation</a:t>
              </a:r>
              <a:r>
                <a:rPr lang="en-GB" sz="900"/>
                <a:t>.  The 3 alert lines are Ave+1SD, Ave+2SD and Ave+3SD</a:t>
              </a:r>
            </a:p>
          </xdr:txBody>
        </xdr:sp>
        <xdr:sp macro="" textlink="">
          <xdr:nvSpPr>
            <xdr:cNvPr id="6" name="TextBox 5"/>
            <xdr:cNvSpPr txBox="1"/>
          </xdr:nvSpPr>
          <xdr:spPr>
            <a:xfrm>
              <a:off x="4343400" y="5379716"/>
              <a:ext cx="4086225" cy="9662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E) </a:t>
              </a:r>
              <a:r>
                <a:rPr lang="en-GB" sz="1100" u="sng"/>
                <a:t>Alert</a:t>
              </a:r>
              <a:r>
                <a:rPr lang="en-GB" sz="1100" u="sng" baseline="0"/>
                <a:t> &amp; </a:t>
              </a:r>
              <a:r>
                <a:rPr lang="en-GB" sz="1100" u="sng"/>
                <a:t>Target Levels - Validity Period</a:t>
              </a:r>
              <a:r>
                <a:rPr lang="en-GB" sz="1100"/>
                <a:t>:</a:t>
              </a:r>
            </a:p>
            <a:p>
              <a:endParaRPr lang="en-GB" sz="1100"/>
            </a:p>
            <a:p>
              <a:r>
                <a:rPr lang="en-GB" sz="900"/>
                <a:t>Alert</a:t>
              </a:r>
              <a:r>
                <a:rPr lang="en-GB" sz="900" baseline="0"/>
                <a:t> &amp; T</a:t>
              </a:r>
              <a:r>
                <a:rPr lang="en-GB" sz="900"/>
                <a:t>arget levels should be reviewed/reset for each new monitoring period, based on the equivalent preceding period's Ave rate &amp;</a:t>
              </a:r>
              <a:r>
                <a:rPr lang="en-GB" sz="900" baseline="0"/>
                <a:t> SD, as applicable.</a:t>
              </a:r>
              <a:endParaRPr lang="en-GB" sz="900"/>
            </a:p>
          </xdr:txBody>
        </xdr:sp>
        <xdr:sp macro="" textlink="">
          <xdr:nvSpPr>
            <xdr:cNvPr id="7" name="TextBox 6"/>
            <xdr:cNvSpPr txBox="1"/>
          </xdr:nvSpPr>
          <xdr:spPr>
            <a:xfrm>
              <a:off x="4343400" y="3505202"/>
              <a:ext cx="4095750" cy="8762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C) </a:t>
              </a:r>
              <a:r>
                <a:rPr lang="en-GB" sz="1100" u="sng">
                  <a:solidFill>
                    <a:srgbClr val="00B050"/>
                  </a:solidFill>
                </a:rPr>
                <a:t>Target L</a:t>
              </a:r>
              <a:r>
                <a:rPr lang="en-GB" sz="1100" u="sng">
                  <a:solidFill>
                    <a:srgbClr val="00B050"/>
                  </a:solidFill>
                  <a:latin typeface="+mn-lt"/>
                  <a:ea typeface="+mn-ea"/>
                  <a:cs typeface="+mn-cs"/>
                </a:rPr>
                <a:t>evel</a:t>
              </a:r>
              <a:r>
                <a:rPr lang="en-GB" sz="1100" u="sng" baseline="0">
                  <a:solidFill>
                    <a:srgbClr val="00B050"/>
                  </a:solidFill>
                  <a:latin typeface="+mn-lt"/>
                  <a:ea typeface="+mn-ea"/>
                  <a:cs typeface="+mn-cs"/>
                </a:rPr>
                <a:t>  </a:t>
              </a:r>
              <a:r>
                <a:rPr lang="en-GB" sz="1100" u="sng">
                  <a:solidFill>
                    <a:schemeClr val="tx1"/>
                  </a:solidFill>
                  <a:latin typeface="+mn-lt"/>
                  <a:ea typeface="+mn-ea"/>
                  <a:cs typeface="+mn-cs"/>
                </a:rPr>
                <a:t>Setting</a:t>
              </a:r>
              <a:r>
                <a:rPr lang="en-GB" sz="1100" u="sng"/>
                <a:t>(Planned Improvement) :</a:t>
              </a:r>
              <a:endParaRPr lang="en-GB" sz="1100"/>
            </a:p>
            <a:p>
              <a:endParaRPr lang="en-GB" sz="800"/>
            </a:p>
            <a:p>
              <a:r>
                <a:rPr lang="en-GB" sz="900"/>
                <a:t>Target setting may be less</a:t>
              </a:r>
              <a:r>
                <a:rPr lang="en-GB" sz="900" baseline="0"/>
                <a:t> structured than Alert level setting - eg target the new </a:t>
              </a:r>
              <a:r>
                <a:rPr lang="en-GB" sz="900" baseline="0">
                  <a:solidFill>
                    <a:schemeClr val="tx1"/>
                  </a:solidFill>
                  <a:latin typeface="+mn-lt"/>
                  <a:ea typeface="+mn-ea"/>
                  <a:cs typeface="+mn-cs"/>
                </a:rPr>
                <a:t>(current year) </a:t>
              </a:r>
              <a:r>
                <a:rPr lang="en-GB" sz="900" baseline="0"/>
                <a:t>monitoring period's Ave rate to be say  5%  lower (better) than the preceding period's Ave value.   </a:t>
              </a:r>
              <a:endParaRPr lang="en-GB" sz="900"/>
            </a:p>
          </xdr:txBody>
        </xdr:sp>
        <xdr:sp macro="" textlink="">
          <xdr:nvSpPr>
            <xdr:cNvPr id="8" name="TextBox 7"/>
            <xdr:cNvSpPr txBox="1"/>
          </xdr:nvSpPr>
          <xdr:spPr>
            <a:xfrm>
              <a:off x="4333875" y="4419600"/>
              <a:ext cx="4095750" cy="9525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D) </a:t>
              </a:r>
              <a:r>
                <a:rPr lang="en-GB" sz="1100" u="sng">
                  <a:solidFill>
                    <a:srgbClr val="00B050"/>
                  </a:solidFill>
                </a:rPr>
                <a:t>Target</a:t>
              </a:r>
              <a:r>
                <a:rPr lang="en-GB" sz="1100" u="sng"/>
                <a:t>  </a:t>
              </a:r>
              <a:r>
                <a:rPr lang="en-GB" sz="1100" u="sng">
                  <a:solidFill>
                    <a:sysClr val="windowText" lastClr="000000"/>
                  </a:solidFill>
                </a:rPr>
                <a:t>Achievement</a:t>
              </a:r>
              <a:r>
                <a:rPr lang="en-GB" sz="1100"/>
                <a:t>:</a:t>
              </a:r>
            </a:p>
            <a:p>
              <a:endParaRPr lang="en-GB" sz="800"/>
            </a:p>
            <a:p>
              <a:r>
                <a:rPr lang="en-GB" sz="900"/>
                <a:t>At end of the current year,</a:t>
              </a:r>
              <a:r>
                <a:rPr lang="en-GB" sz="900" baseline="0"/>
                <a:t> if the Ave rate for the current year is at least 5% or more lower than the preceding year's Ave rate, then the set Target of 5% improvement is deemed to have been achieved.   </a:t>
              </a:r>
              <a:endParaRPr lang="en-GB" sz="900"/>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B12" sqref="B12:N12"/>
    </sheetView>
  </sheetViews>
  <sheetFormatPr baseColWidth="10" defaultColWidth="8.83203125" defaultRowHeight="13" x14ac:dyDescent="0"/>
  <cols>
    <col min="1" max="1" width="5.6640625" style="36" customWidth="1"/>
  </cols>
  <sheetData>
    <row r="1" spans="1:14" ht="16">
      <c r="A1" s="3" t="s">
        <v>137</v>
      </c>
    </row>
    <row r="2" spans="1:14" ht="10.5" customHeight="1">
      <c r="A2" s="132"/>
    </row>
    <row r="3" spans="1:14" ht="18">
      <c r="A3" s="131" t="s">
        <v>135</v>
      </c>
      <c r="B3" s="133"/>
      <c r="C3" s="133"/>
      <c r="D3" s="133"/>
      <c r="E3" s="133"/>
      <c r="F3" s="133"/>
      <c r="G3" s="133"/>
      <c r="H3" s="133"/>
      <c r="I3" s="133"/>
      <c r="J3" s="133"/>
      <c r="K3" s="133"/>
      <c r="L3" s="133"/>
      <c r="M3" s="133"/>
      <c r="N3" s="133"/>
    </row>
    <row r="4" spans="1:14" ht="18">
      <c r="A4" s="132"/>
      <c r="B4" s="133"/>
      <c r="C4" s="133"/>
      <c r="D4" s="133"/>
      <c r="E4" s="133"/>
      <c r="F4" s="133"/>
      <c r="G4" s="133"/>
      <c r="H4" s="133"/>
      <c r="I4" s="133"/>
      <c r="J4" s="133"/>
      <c r="K4" s="133"/>
      <c r="L4" s="133"/>
      <c r="M4" s="133"/>
      <c r="N4" s="133"/>
    </row>
    <row r="5" spans="1:14" ht="18">
      <c r="A5" s="134">
        <v>1</v>
      </c>
      <c r="B5" s="135" t="s">
        <v>147</v>
      </c>
      <c r="C5" s="141"/>
      <c r="D5" s="141"/>
      <c r="E5" s="141"/>
      <c r="F5" s="141"/>
      <c r="G5" s="141"/>
      <c r="H5" s="141"/>
      <c r="I5" s="141"/>
      <c r="J5" s="141"/>
      <c r="K5" s="135"/>
      <c r="L5" s="135"/>
      <c r="M5" s="135"/>
      <c r="N5" s="135"/>
    </row>
    <row r="6" spans="1:14" ht="37.5" customHeight="1">
      <c r="A6" s="134">
        <v>2</v>
      </c>
      <c r="B6" s="144" t="s">
        <v>138</v>
      </c>
      <c r="C6" s="143"/>
      <c r="D6" s="143"/>
      <c r="E6" s="143"/>
      <c r="F6" s="143"/>
      <c r="G6" s="143"/>
      <c r="H6" s="143"/>
      <c r="I6" s="143"/>
      <c r="J6" s="143"/>
      <c r="K6" s="143"/>
      <c r="L6" s="143"/>
      <c r="M6" s="143"/>
      <c r="N6" s="143"/>
    </row>
    <row r="7" spans="1:14" ht="36.5" customHeight="1">
      <c r="A7" s="134">
        <v>3</v>
      </c>
      <c r="B7" s="144" t="s">
        <v>141</v>
      </c>
      <c r="C7" s="145"/>
      <c r="D7" s="145"/>
      <c r="E7" s="145"/>
      <c r="F7" s="145"/>
      <c r="G7" s="145"/>
      <c r="H7" s="145"/>
      <c r="I7" s="145"/>
      <c r="J7" s="145"/>
      <c r="K7" s="145"/>
      <c r="L7" s="145"/>
      <c r="M7" s="145"/>
      <c r="N7" s="145"/>
    </row>
    <row r="8" spans="1:14" ht="18">
      <c r="A8" s="134">
        <v>4</v>
      </c>
      <c r="B8" s="144" t="s">
        <v>139</v>
      </c>
      <c r="C8" s="145"/>
      <c r="D8" s="145"/>
      <c r="E8" s="145"/>
      <c r="F8" s="145"/>
      <c r="G8" s="145"/>
      <c r="H8" s="145"/>
      <c r="I8" s="145"/>
      <c r="J8" s="145"/>
      <c r="K8" s="145"/>
      <c r="L8" s="145"/>
      <c r="M8" s="145"/>
      <c r="N8" s="145"/>
    </row>
    <row r="9" spans="1:14" ht="22.5" customHeight="1">
      <c r="A9" s="134">
        <v>5</v>
      </c>
      <c r="B9" s="142" t="s">
        <v>140</v>
      </c>
      <c r="C9" s="143"/>
      <c r="D9" s="143"/>
      <c r="E9" s="143"/>
      <c r="F9" s="143"/>
      <c r="G9" s="143"/>
      <c r="H9" s="143"/>
      <c r="I9" s="143"/>
      <c r="J9" s="143"/>
      <c r="K9" s="143"/>
      <c r="L9" s="143"/>
      <c r="M9" s="143"/>
      <c r="N9" s="143"/>
    </row>
    <row r="10" spans="1:14" ht="56" customHeight="1">
      <c r="A10" s="134">
        <v>6</v>
      </c>
      <c r="B10" s="142" t="s">
        <v>142</v>
      </c>
      <c r="C10" s="143"/>
      <c r="D10" s="143"/>
      <c r="E10" s="143"/>
      <c r="F10" s="143"/>
      <c r="G10" s="143"/>
      <c r="H10" s="143"/>
      <c r="I10" s="143"/>
      <c r="J10" s="143"/>
      <c r="K10" s="143"/>
      <c r="L10" s="143"/>
      <c r="M10" s="143"/>
      <c r="N10" s="143"/>
    </row>
    <row r="11" spans="1:14" ht="38" customHeight="1">
      <c r="A11" s="134">
        <v>7</v>
      </c>
      <c r="B11" s="142" t="s">
        <v>143</v>
      </c>
      <c r="C11" s="143"/>
      <c r="D11" s="143"/>
      <c r="E11" s="143"/>
      <c r="F11" s="143"/>
      <c r="G11" s="143"/>
      <c r="H11" s="143"/>
      <c r="I11" s="143"/>
      <c r="J11" s="143"/>
      <c r="K11" s="143"/>
      <c r="L11" s="143"/>
      <c r="M11" s="143"/>
      <c r="N11" s="143"/>
    </row>
    <row r="12" spans="1:14" ht="60" customHeight="1">
      <c r="A12" s="134">
        <v>8</v>
      </c>
      <c r="B12" s="142" t="s">
        <v>144</v>
      </c>
      <c r="C12" s="142"/>
      <c r="D12" s="142"/>
      <c r="E12" s="142"/>
      <c r="F12" s="142"/>
      <c r="G12" s="142"/>
      <c r="H12" s="142"/>
      <c r="I12" s="142"/>
      <c r="J12" s="142"/>
      <c r="K12" s="142"/>
      <c r="L12" s="142"/>
      <c r="M12" s="142"/>
      <c r="N12" s="142"/>
    </row>
    <row r="13" spans="1:14" ht="18">
      <c r="A13" s="134"/>
      <c r="B13" s="134"/>
      <c r="C13" s="134"/>
      <c r="D13" s="134"/>
      <c r="E13" s="134"/>
      <c r="F13" s="134"/>
      <c r="G13" s="134"/>
      <c r="H13" s="134"/>
      <c r="I13" s="134"/>
      <c r="J13" s="134"/>
      <c r="K13" s="134"/>
      <c r="L13" s="134"/>
      <c r="M13" s="134"/>
      <c r="N13" s="134"/>
    </row>
    <row r="14" spans="1:14" ht="18">
      <c r="A14" s="134"/>
      <c r="B14" s="136" t="s">
        <v>145</v>
      </c>
      <c r="C14" s="136"/>
      <c r="D14" s="136"/>
      <c r="E14" s="136"/>
      <c r="F14" s="136"/>
      <c r="G14" s="136"/>
      <c r="H14" s="134"/>
      <c r="I14" s="134"/>
      <c r="J14" s="134"/>
      <c r="K14" s="134"/>
      <c r="L14" s="134"/>
      <c r="M14" s="134"/>
      <c r="N14" s="134"/>
    </row>
    <row r="15" spans="1:14" ht="18">
      <c r="A15" s="134"/>
      <c r="B15" s="136"/>
      <c r="C15" s="136"/>
      <c r="D15" s="136"/>
      <c r="E15" s="136"/>
      <c r="F15" s="136"/>
      <c r="G15" s="136"/>
      <c r="H15" s="134"/>
      <c r="I15" s="134"/>
      <c r="J15" s="134"/>
      <c r="K15" s="134"/>
      <c r="L15" s="134"/>
      <c r="M15" s="134"/>
      <c r="N15" s="134"/>
    </row>
    <row r="16" spans="1:14" ht="18">
      <c r="A16" s="134"/>
      <c r="B16" s="137">
        <v>1</v>
      </c>
      <c r="C16" s="136" t="s">
        <v>146</v>
      </c>
      <c r="D16" s="136"/>
      <c r="E16" s="136"/>
      <c r="F16" s="136"/>
      <c r="G16" s="136"/>
      <c r="H16" s="134"/>
      <c r="I16" s="134"/>
      <c r="J16" s="134"/>
      <c r="K16" s="134"/>
      <c r="L16" s="134"/>
      <c r="M16" s="134"/>
      <c r="N16" s="134"/>
    </row>
    <row r="17" spans="1:14" ht="18">
      <c r="A17" s="132"/>
      <c r="B17" s="137">
        <v>2</v>
      </c>
      <c r="C17" s="138" t="s">
        <v>136</v>
      </c>
      <c r="D17" s="138"/>
      <c r="E17" s="138"/>
      <c r="F17" s="138"/>
      <c r="G17" s="138"/>
      <c r="H17" s="133"/>
      <c r="I17" s="133"/>
      <c r="J17" s="133"/>
      <c r="K17" s="133"/>
      <c r="L17" s="133"/>
      <c r="M17" s="133"/>
      <c r="N17" s="133"/>
    </row>
    <row r="18" spans="1:14" ht="18">
      <c r="A18" s="132"/>
      <c r="B18" s="139"/>
      <c r="C18" s="133"/>
      <c r="D18" s="133"/>
      <c r="E18" s="133"/>
      <c r="F18" s="133"/>
      <c r="G18" s="133"/>
      <c r="H18" s="133"/>
      <c r="I18" s="133"/>
      <c r="J18" s="133"/>
      <c r="K18" s="133"/>
      <c r="L18" s="133"/>
      <c r="M18" s="133"/>
      <c r="N18" s="133"/>
    </row>
    <row r="19" spans="1:14" ht="14">
      <c r="B19" s="140"/>
    </row>
  </sheetData>
  <mergeCells count="7">
    <mergeCell ref="B11:N11"/>
    <mergeCell ref="B12:N12"/>
    <mergeCell ref="B6:N6"/>
    <mergeCell ref="B7:N7"/>
    <mergeCell ref="B8:N8"/>
    <mergeCell ref="B9:N9"/>
    <mergeCell ref="B10:N10"/>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125" zoomScaleNormal="125" zoomScalePageLayoutView="125" workbookViewId="0"/>
  </sheetViews>
  <sheetFormatPr baseColWidth="10" defaultColWidth="8.83203125" defaultRowHeight="13" x14ac:dyDescent="0"/>
  <cols>
    <col min="9" max="9" width="9.6640625" bestFit="1" customWidth="1"/>
  </cols>
  <sheetData>
    <row r="1" spans="1:10" ht="16">
      <c r="A1" s="3" t="s">
        <v>114</v>
      </c>
    </row>
    <row r="3" spans="1:10" ht="15">
      <c r="A3" s="2" t="s">
        <v>69</v>
      </c>
      <c r="B3" s="74"/>
      <c r="C3" s="74"/>
      <c r="D3" s="74"/>
      <c r="E3" s="74"/>
      <c r="F3" s="74"/>
      <c r="G3" s="74"/>
      <c r="H3" s="74"/>
      <c r="I3" s="74"/>
      <c r="J3" s="74"/>
    </row>
    <row r="4" spans="1:10" ht="15">
      <c r="A4" s="127" t="s">
        <v>70</v>
      </c>
      <c r="B4" s="128" t="s">
        <v>73</v>
      </c>
      <c r="C4" s="128"/>
      <c r="D4" s="128"/>
      <c r="E4" s="128"/>
      <c r="F4" s="128"/>
      <c r="G4" s="128"/>
      <c r="H4" s="128"/>
      <c r="I4" s="128"/>
      <c r="J4" s="129"/>
    </row>
    <row r="5" spans="1:10" ht="15">
      <c r="A5" s="127" t="s">
        <v>71</v>
      </c>
      <c r="B5" s="128" t="s">
        <v>76</v>
      </c>
      <c r="C5" s="128"/>
      <c r="D5" s="128"/>
      <c r="E5" s="128"/>
      <c r="F5" s="128"/>
      <c r="G5" s="128"/>
      <c r="H5" s="128"/>
      <c r="I5" s="128"/>
      <c r="J5" s="129"/>
    </row>
    <row r="6" spans="1:10" ht="15">
      <c r="A6" s="127" t="s">
        <v>72</v>
      </c>
      <c r="B6" s="128" t="s">
        <v>74</v>
      </c>
      <c r="C6" s="128"/>
      <c r="D6" s="128"/>
      <c r="E6" s="128"/>
      <c r="F6" s="128"/>
      <c r="G6" s="128"/>
      <c r="H6" s="128"/>
      <c r="I6" s="128"/>
      <c r="J6" s="129"/>
    </row>
    <row r="7" spans="1:10" ht="17" customHeight="1">
      <c r="A7" s="130" t="s">
        <v>131</v>
      </c>
      <c r="B7" s="146" t="s">
        <v>133</v>
      </c>
      <c r="C7" s="147"/>
      <c r="D7" s="147"/>
      <c r="E7" s="147"/>
      <c r="F7" s="147"/>
      <c r="G7" s="147"/>
      <c r="H7" s="147"/>
      <c r="I7" s="147"/>
      <c r="J7" s="148"/>
    </row>
    <row r="8" spans="1:10" ht="15.5" customHeight="1">
      <c r="A8" s="130" t="s">
        <v>132</v>
      </c>
      <c r="B8" s="146" t="s">
        <v>134</v>
      </c>
      <c r="C8" s="147"/>
      <c r="D8" s="147"/>
      <c r="E8" s="147"/>
      <c r="F8" s="147"/>
      <c r="G8" s="147"/>
      <c r="H8" s="147"/>
      <c r="I8" s="147"/>
      <c r="J8" s="148"/>
    </row>
  </sheetData>
  <mergeCells count="2">
    <mergeCell ref="B7:J7"/>
    <mergeCell ref="B8:J8"/>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BreakPreview" topLeftCell="G1" zoomScale="125" zoomScaleNormal="125" zoomScaleSheetLayoutView="70" zoomScalePageLayoutView="125" workbookViewId="0">
      <pane ySplit="4" topLeftCell="A13" activePane="bottomLeft" state="frozen"/>
      <selection pane="bottomLeft" activeCell="M15" sqref="M15"/>
    </sheetView>
  </sheetViews>
  <sheetFormatPr baseColWidth="10" defaultColWidth="9.1640625" defaultRowHeight="13" x14ac:dyDescent="0"/>
  <cols>
    <col min="1" max="1" width="14.6640625" style="21" customWidth="1"/>
    <col min="2" max="2" width="9.1640625" style="21" customWidth="1"/>
    <col min="3" max="3" width="11.5" style="21" customWidth="1"/>
    <col min="4" max="4" width="17.5" style="21" customWidth="1"/>
    <col min="5" max="5" width="9.33203125" style="21" customWidth="1"/>
    <col min="6" max="6" width="10.83203125" style="21" customWidth="1"/>
    <col min="7" max="7" width="14.1640625" style="21" customWidth="1"/>
    <col min="8" max="8" width="10.33203125" style="21" customWidth="1"/>
    <col min="9" max="9" width="10.5" style="21" customWidth="1"/>
    <col min="10" max="10" width="16.33203125" style="21" customWidth="1"/>
    <col min="11" max="11" width="9.5" style="21" customWidth="1"/>
    <col min="12" max="12" width="10.5" style="21" customWidth="1"/>
    <col min="13" max="16384" width="9.1640625" style="21"/>
  </cols>
  <sheetData>
    <row r="1" spans="1:14" ht="23.5" customHeight="1" thickBot="1">
      <c r="A1" s="149" t="s">
        <v>101</v>
      </c>
      <c r="B1" s="149"/>
      <c r="C1" s="149"/>
      <c r="D1" s="149"/>
      <c r="E1" s="149"/>
      <c r="F1" s="149"/>
      <c r="G1" s="149"/>
      <c r="H1" s="149"/>
      <c r="I1" s="149"/>
      <c r="J1" s="149"/>
      <c r="K1" s="149"/>
      <c r="L1" s="149"/>
    </row>
    <row r="2" spans="1:14" ht="22" customHeight="1">
      <c r="A2" s="150" t="s">
        <v>102</v>
      </c>
      <c r="B2" s="151"/>
      <c r="C2" s="151"/>
      <c r="D2" s="151"/>
      <c r="E2" s="151"/>
      <c r="F2" s="151"/>
      <c r="G2" s="152" t="s">
        <v>103</v>
      </c>
      <c r="H2" s="153"/>
      <c r="I2" s="153"/>
      <c r="J2" s="153"/>
      <c r="K2" s="153"/>
      <c r="L2" s="153"/>
    </row>
    <row r="3" spans="1:14" s="22" customFormat="1" ht="41.25" customHeight="1">
      <c r="A3" s="154" t="s">
        <v>107</v>
      </c>
      <c r="B3" s="155"/>
      <c r="C3" s="156"/>
      <c r="D3" s="157" t="s">
        <v>108</v>
      </c>
      <c r="E3" s="158"/>
      <c r="F3" s="159"/>
      <c r="G3" s="154" t="s">
        <v>107</v>
      </c>
      <c r="H3" s="155"/>
      <c r="I3" s="156"/>
      <c r="J3" s="157" t="s">
        <v>109</v>
      </c>
      <c r="K3" s="158"/>
      <c r="L3" s="159"/>
    </row>
    <row r="4" spans="1:14" s="22" customFormat="1" ht="45.75" customHeight="1" thickBot="1">
      <c r="A4" s="102" t="s">
        <v>9</v>
      </c>
      <c r="B4" s="103" t="s">
        <v>92</v>
      </c>
      <c r="C4" s="103" t="s">
        <v>93</v>
      </c>
      <c r="D4" s="104" t="s">
        <v>10</v>
      </c>
      <c r="E4" s="105" t="s">
        <v>92</v>
      </c>
      <c r="F4" s="105" t="s">
        <v>93</v>
      </c>
      <c r="G4" s="102" t="s">
        <v>11</v>
      </c>
      <c r="H4" s="103" t="s">
        <v>92</v>
      </c>
      <c r="I4" s="103" t="s">
        <v>93</v>
      </c>
      <c r="J4" s="104" t="s">
        <v>11</v>
      </c>
      <c r="K4" s="105" t="s">
        <v>92</v>
      </c>
      <c r="L4" s="105" t="s">
        <v>93</v>
      </c>
    </row>
    <row r="5" spans="1:14" ht="15">
      <c r="A5" s="161" t="s">
        <v>110</v>
      </c>
      <c r="B5" s="161"/>
      <c r="C5" s="161"/>
      <c r="D5" s="161"/>
      <c r="E5" s="161"/>
      <c r="F5" s="161"/>
      <c r="G5" s="161"/>
      <c r="H5" s="161"/>
      <c r="I5" s="161"/>
      <c r="J5" s="161"/>
      <c r="K5" s="161"/>
      <c r="L5" s="161"/>
    </row>
    <row r="6" spans="1:14" s="23" customFormat="1" ht="66.75" customHeight="1">
      <c r="A6" s="101" t="s">
        <v>115</v>
      </c>
      <c r="B6" s="91" t="s">
        <v>12</v>
      </c>
      <c r="C6" s="91" t="s">
        <v>13</v>
      </c>
      <c r="D6" s="91" t="s">
        <v>119</v>
      </c>
      <c r="E6" s="92" t="s">
        <v>14</v>
      </c>
      <c r="F6" s="92" t="s">
        <v>14</v>
      </c>
      <c r="G6" s="101" t="s">
        <v>23</v>
      </c>
      <c r="H6" s="91" t="s">
        <v>12</v>
      </c>
      <c r="I6" s="91" t="s">
        <v>13</v>
      </c>
      <c r="J6" s="101" t="s">
        <v>26</v>
      </c>
      <c r="K6" s="91" t="s">
        <v>12</v>
      </c>
      <c r="L6" s="91" t="s">
        <v>13</v>
      </c>
    </row>
    <row r="7" spans="1:14" ht="66.5" customHeight="1">
      <c r="A7" s="91" t="s">
        <v>120</v>
      </c>
      <c r="B7" s="91" t="s">
        <v>12</v>
      </c>
      <c r="C7" s="91" t="s">
        <v>13</v>
      </c>
      <c r="D7" s="91" t="s">
        <v>121</v>
      </c>
      <c r="E7" s="92" t="s">
        <v>14</v>
      </c>
      <c r="F7" s="92" t="s">
        <v>14</v>
      </c>
      <c r="G7" s="91" t="s">
        <v>24</v>
      </c>
      <c r="H7" s="91" t="s">
        <v>12</v>
      </c>
      <c r="I7" s="91" t="s">
        <v>13</v>
      </c>
      <c r="J7" s="91" t="s">
        <v>27</v>
      </c>
      <c r="K7" s="92" t="s">
        <v>14</v>
      </c>
      <c r="L7" s="92" t="s">
        <v>14</v>
      </c>
      <c r="N7" s="24"/>
    </row>
    <row r="8" spans="1:14" ht="63" customHeight="1">
      <c r="A8" s="91"/>
      <c r="B8" s="91"/>
      <c r="C8" s="91"/>
      <c r="D8" s="91" t="s">
        <v>50</v>
      </c>
      <c r="E8" s="92" t="s">
        <v>14</v>
      </c>
      <c r="F8" s="92" t="s">
        <v>14</v>
      </c>
      <c r="G8" s="91" t="s">
        <v>25</v>
      </c>
      <c r="H8" s="91" t="s">
        <v>12</v>
      </c>
      <c r="I8" s="91" t="s">
        <v>13</v>
      </c>
      <c r="J8" s="91" t="s">
        <v>28</v>
      </c>
      <c r="K8" s="92" t="s">
        <v>14</v>
      </c>
      <c r="L8" s="92" t="s">
        <v>14</v>
      </c>
    </row>
    <row r="9" spans="1:14" s="67" customFormat="1" ht="65.5" customHeight="1">
      <c r="A9" s="91"/>
      <c r="B9" s="91"/>
      <c r="C9" s="91"/>
      <c r="D9" s="91" t="s">
        <v>122</v>
      </c>
      <c r="E9" s="91" t="s">
        <v>12</v>
      </c>
      <c r="F9" s="91" t="s">
        <v>13</v>
      </c>
      <c r="G9" s="91"/>
      <c r="H9" s="91"/>
      <c r="I9" s="91"/>
      <c r="J9" s="91" t="s">
        <v>88</v>
      </c>
      <c r="K9" s="91" t="s">
        <v>12</v>
      </c>
      <c r="L9" s="91" t="s">
        <v>13</v>
      </c>
    </row>
    <row r="10" spans="1:14" ht="11" customHeight="1">
      <c r="A10" s="91" t="s">
        <v>81</v>
      </c>
      <c r="B10" s="91"/>
      <c r="C10" s="91"/>
      <c r="D10" s="97"/>
      <c r="E10" s="91"/>
      <c r="F10" s="91"/>
      <c r="G10" s="91"/>
      <c r="H10" s="91"/>
      <c r="I10" s="91"/>
      <c r="J10" s="91"/>
      <c r="K10" s="91"/>
      <c r="L10" s="91"/>
    </row>
    <row r="11" spans="1:14" ht="15">
      <c r="A11" s="162" t="s">
        <v>16</v>
      </c>
      <c r="B11" s="163"/>
      <c r="C11" s="163"/>
      <c r="D11" s="163"/>
      <c r="E11" s="163"/>
      <c r="F11" s="163"/>
      <c r="G11" s="163"/>
      <c r="H11" s="163"/>
      <c r="I11" s="163"/>
      <c r="J11" s="163"/>
      <c r="K11" s="163"/>
      <c r="L11" s="163"/>
    </row>
    <row r="12" spans="1:14" ht="109" customHeight="1">
      <c r="A12" s="101" t="s">
        <v>116</v>
      </c>
      <c r="B12" s="91" t="s">
        <v>12</v>
      </c>
      <c r="C12" s="91" t="s">
        <v>13</v>
      </c>
      <c r="D12" s="91" t="s">
        <v>32</v>
      </c>
      <c r="E12" s="92" t="s">
        <v>14</v>
      </c>
      <c r="F12" s="92" t="s">
        <v>14</v>
      </c>
      <c r="G12" s="101" t="s">
        <v>17</v>
      </c>
      <c r="H12" s="91" t="s">
        <v>12</v>
      </c>
      <c r="I12" s="91" t="s">
        <v>13</v>
      </c>
      <c r="J12" s="91" t="s">
        <v>33</v>
      </c>
      <c r="K12" s="92" t="s">
        <v>14</v>
      </c>
      <c r="L12" s="92" t="s">
        <v>14</v>
      </c>
    </row>
    <row r="13" spans="1:14" ht="86" customHeight="1">
      <c r="A13" s="91" t="s">
        <v>123</v>
      </c>
      <c r="B13" s="91" t="s">
        <v>12</v>
      </c>
      <c r="C13" s="91" t="s">
        <v>13</v>
      </c>
      <c r="D13" s="97"/>
      <c r="E13" s="97"/>
      <c r="F13" s="97"/>
      <c r="G13" s="91" t="s">
        <v>30</v>
      </c>
      <c r="H13" s="91" t="s">
        <v>12</v>
      </c>
      <c r="I13" s="91" t="s">
        <v>13</v>
      </c>
      <c r="J13" s="91" t="s">
        <v>18</v>
      </c>
      <c r="K13" s="92" t="s">
        <v>14</v>
      </c>
      <c r="L13" s="92" t="s">
        <v>14</v>
      </c>
    </row>
    <row r="14" spans="1:14" ht="87" customHeight="1">
      <c r="A14" s="91" t="s">
        <v>31</v>
      </c>
      <c r="B14" s="91" t="s">
        <v>12</v>
      </c>
      <c r="C14" s="91" t="s">
        <v>13</v>
      </c>
      <c r="D14" s="97"/>
      <c r="E14" s="97"/>
      <c r="F14" s="97"/>
      <c r="G14" s="91" t="s">
        <v>29</v>
      </c>
      <c r="H14" s="91" t="s">
        <v>12</v>
      </c>
      <c r="I14" s="91" t="s">
        <v>13</v>
      </c>
      <c r="J14" s="93" t="s">
        <v>15</v>
      </c>
      <c r="K14" s="94" t="s">
        <v>14</v>
      </c>
      <c r="L14" s="92" t="s">
        <v>14</v>
      </c>
    </row>
    <row r="15" spans="1:14" ht="95" customHeight="1">
      <c r="A15" s="97"/>
      <c r="B15" s="97"/>
      <c r="C15" s="97"/>
      <c r="D15" s="97"/>
      <c r="E15" s="97"/>
      <c r="F15" s="97"/>
      <c r="G15" s="97"/>
      <c r="H15" s="97"/>
      <c r="I15" s="97"/>
      <c r="J15" s="91" t="s">
        <v>130</v>
      </c>
      <c r="K15" s="91" t="s">
        <v>12</v>
      </c>
      <c r="L15" s="91" t="s">
        <v>13</v>
      </c>
    </row>
    <row r="16" spans="1:14" s="67" customFormat="1" ht="12.5" customHeight="1">
      <c r="A16" s="97" t="s">
        <v>81</v>
      </c>
      <c r="B16" s="97"/>
      <c r="C16" s="97"/>
      <c r="D16" s="97"/>
      <c r="E16" s="97"/>
      <c r="F16" s="97"/>
      <c r="G16" s="97"/>
      <c r="H16" s="97"/>
      <c r="I16" s="97"/>
      <c r="J16" s="91"/>
      <c r="K16" s="91"/>
      <c r="L16" s="91"/>
    </row>
    <row r="17" spans="1:12" ht="15">
      <c r="A17" s="162" t="s">
        <v>19</v>
      </c>
      <c r="B17" s="163"/>
      <c r="C17" s="163"/>
      <c r="D17" s="163"/>
      <c r="E17" s="163"/>
      <c r="F17" s="163"/>
      <c r="G17" s="163"/>
      <c r="H17" s="163"/>
      <c r="I17" s="163"/>
      <c r="J17" s="163"/>
      <c r="K17" s="163"/>
      <c r="L17" s="163"/>
    </row>
    <row r="18" spans="1:12" ht="98.25" customHeight="1">
      <c r="A18" s="101" t="s">
        <v>100</v>
      </c>
      <c r="B18" s="91" t="s">
        <v>12</v>
      </c>
      <c r="C18" s="91" t="s">
        <v>13</v>
      </c>
      <c r="D18" s="91" t="s">
        <v>124</v>
      </c>
      <c r="E18" s="91" t="s">
        <v>12</v>
      </c>
      <c r="F18" s="91" t="s">
        <v>13</v>
      </c>
      <c r="G18" s="101" t="s">
        <v>20</v>
      </c>
      <c r="H18" s="91" t="s">
        <v>12</v>
      </c>
      <c r="I18" s="91" t="s">
        <v>13</v>
      </c>
      <c r="J18" s="91" t="s">
        <v>21</v>
      </c>
      <c r="K18" s="91" t="s">
        <v>12</v>
      </c>
      <c r="L18" s="91" t="s">
        <v>13</v>
      </c>
    </row>
    <row r="19" spans="1:12" ht="87" customHeight="1">
      <c r="A19" s="97"/>
      <c r="B19" s="97"/>
      <c r="C19" s="97"/>
      <c r="D19" s="91" t="s">
        <v>125</v>
      </c>
      <c r="E19" s="91" t="s">
        <v>12</v>
      </c>
      <c r="F19" s="91" t="s">
        <v>13</v>
      </c>
      <c r="G19" s="91" t="s">
        <v>89</v>
      </c>
      <c r="H19" s="95" t="s">
        <v>90</v>
      </c>
      <c r="I19" s="95" t="s">
        <v>91</v>
      </c>
      <c r="J19" s="91" t="s">
        <v>22</v>
      </c>
      <c r="K19" s="91" t="s">
        <v>12</v>
      </c>
      <c r="L19" s="91" t="s">
        <v>13</v>
      </c>
    </row>
    <row r="20" spans="1:12" ht="62" customHeight="1">
      <c r="A20" s="97"/>
      <c r="B20" s="97"/>
      <c r="C20" s="97"/>
      <c r="D20" s="91" t="s">
        <v>126</v>
      </c>
      <c r="E20" s="92" t="s">
        <v>14</v>
      </c>
      <c r="F20" s="92" t="s">
        <v>14</v>
      </c>
      <c r="G20" s="97"/>
      <c r="H20" s="97"/>
      <c r="I20" s="97"/>
      <c r="J20" s="96" t="s">
        <v>34</v>
      </c>
      <c r="K20" s="94" t="s">
        <v>14</v>
      </c>
      <c r="L20" s="94" t="s">
        <v>14</v>
      </c>
    </row>
    <row r="21" spans="1:12" ht="11" customHeight="1">
      <c r="A21" s="97" t="s">
        <v>81</v>
      </c>
      <c r="B21" s="97"/>
      <c r="C21" s="97"/>
      <c r="D21" s="97"/>
      <c r="E21" s="97"/>
      <c r="F21" s="97"/>
      <c r="G21" s="97"/>
      <c r="H21" s="97"/>
      <c r="I21" s="97"/>
      <c r="J21" s="97"/>
      <c r="K21" s="97"/>
      <c r="L21" s="97"/>
    </row>
    <row r="22" spans="1:12" ht="15">
      <c r="A22" s="164" t="s">
        <v>111</v>
      </c>
      <c r="B22" s="164"/>
      <c r="C22" s="164"/>
      <c r="D22" s="164"/>
      <c r="E22" s="164"/>
      <c r="F22" s="164"/>
      <c r="G22" s="164"/>
      <c r="H22" s="164"/>
      <c r="I22" s="164"/>
      <c r="J22" s="164"/>
      <c r="K22" s="164"/>
      <c r="L22" s="164"/>
    </row>
    <row r="23" spans="1:12" ht="71" customHeight="1">
      <c r="A23" s="100" t="s">
        <v>127</v>
      </c>
      <c r="B23" s="84" t="s">
        <v>12</v>
      </c>
      <c r="C23" s="84" t="s">
        <v>13</v>
      </c>
      <c r="D23" s="84" t="s">
        <v>128</v>
      </c>
      <c r="E23" s="85" t="s">
        <v>14</v>
      </c>
      <c r="F23" s="85" t="s">
        <v>14</v>
      </c>
      <c r="G23" s="90" t="s">
        <v>87</v>
      </c>
      <c r="H23" s="84" t="s">
        <v>12</v>
      </c>
      <c r="I23" s="84" t="s">
        <v>13</v>
      </c>
      <c r="J23" s="90" t="s">
        <v>35</v>
      </c>
      <c r="K23" s="89" t="s">
        <v>14</v>
      </c>
      <c r="L23" s="89" t="s">
        <v>14</v>
      </c>
    </row>
    <row r="24" spans="1:12" ht="107.25" customHeight="1">
      <c r="A24" s="86" t="s">
        <v>129</v>
      </c>
      <c r="B24" s="85" t="s">
        <v>14</v>
      </c>
      <c r="C24" s="85" t="s">
        <v>14</v>
      </c>
      <c r="D24" s="87"/>
      <c r="E24" s="87"/>
      <c r="F24" s="87"/>
      <c r="G24" s="90" t="s">
        <v>86</v>
      </c>
      <c r="H24" s="89" t="s">
        <v>14</v>
      </c>
      <c r="I24" s="89" t="s">
        <v>14</v>
      </c>
      <c r="J24" s="90" t="s">
        <v>36</v>
      </c>
      <c r="K24" s="89" t="s">
        <v>14</v>
      </c>
      <c r="L24" s="89" t="s">
        <v>14</v>
      </c>
    </row>
    <row r="25" spans="1:12" ht="63.75" customHeight="1">
      <c r="A25" s="87"/>
      <c r="B25" s="87"/>
      <c r="C25" s="87"/>
      <c r="D25" s="87"/>
      <c r="E25" s="87"/>
      <c r="F25" s="87"/>
      <c r="G25" s="87"/>
      <c r="H25" s="87"/>
      <c r="I25" s="87"/>
      <c r="J25" s="88" t="s">
        <v>37</v>
      </c>
      <c r="K25" s="89" t="s">
        <v>14</v>
      </c>
      <c r="L25" s="89" t="s">
        <v>14</v>
      </c>
    </row>
    <row r="26" spans="1:12" s="67" customFormat="1" ht="17.25" customHeight="1">
      <c r="A26" s="87" t="s">
        <v>81</v>
      </c>
      <c r="B26" s="87"/>
      <c r="C26" s="87"/>
      <c r="D26" s="87"/>
      <c r="E26" s="87"/>
      <c r="F26" s="87"/>
      <c r="G26" s="87"/>
      <c r="H26" s="87"/>
      <c r="I26" s="87"/>
      <c r="J26" s="84"/>
      <c r="K26" s="85"/>
      <c r="L26" s="85"/>
    </row>
    <row r="27" spans="1:12">
      <c r="A27" s="47"/>
      <c r="B27" s="47"/>
      <c r="C27" s="47"/>
      <c r="D27" s="47"/>
      <c r="E27" s="47"/>
      <c r="F27" s="47"/>
      <c r="G27" s="47"/>
      <c r="H27" s="160"/>
      <c r="I27" s="160"/>
      <c r="J27" s="160"/>
      <c r="K27" s="160"/>
      <c r="L27" s="160"/>
    </row>
  </sheetData>
  <mergeCells count="12">
    <mergeCell ref="H27:L27"/>
    <mergeCell ref="A5:L5"/>
    <mergeCell ref="A11:L11"/>
    <mergeCell ref="A17:L17"/>
    <mergeCell ref="A22:L22"/>
    <mergeCell ref="A1:L1"/>
    <mergeCell ref="A2:F2"/>
    <mergeCell ref="G2:L2"/>
    <mergeCell ref="A3:C3"/>
    <mergeCell ref="D3:F3"/>
    <mergeCell ref="G3:I3"/>
    <mergeCell ref="J3:L3"/>
  </mergeCells>
  <pageMargins left="0.25" right="0.25" top="0.75" bottom="0.75" header="0.3" footer="0.3"/>
  <pageSetup scale="94" orientation="landscape"/>
  <rowBreaks count="3" manualBreakCount="3">
    <brk id="10" max="11" man="1"/>
    <brk id="16" max="11" man="1"/>
    <brk id="21" max="11"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
  <sheetViews>
    <sheetView tabSelected="1" topLeftCell="A12" zoomScale="125" zoomScaleNormal="125" zoomScalePageLayoutView="125" workbookViewId="0">
      <selection activeCell="Q13" sqref="Q13"/>
    </sheetView>
  </sheetViews>
  <sheetFormatPr baseColWidth="10" defaultColWidth="8.83203125" defaultRowHeight="13" x14ac:dyDescent="0"/>
  <cols>
    <col min="1" max="1" width="2.33203125" customWidth="1"/>
    <col min="2" max="2" width="17" customWidth="1"/>
  </cols>
  <sheetData>
    <row r="1" spans="2:11" ht="21" customHeight="1">
      <c r="B1" s="2" t="s">
        <v>5</v>
      </c>
      <c r="K1" s="13" t="s">
        <v>106</v>
      </c>
    </row>
  </sheetData>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opLeftCell="A4" zoomScale="125" zoomScaleNormal="125" zoomScalePageLayoutView="125" workbookViewId="0">
      <selection activeCell="J11" sqref="J11"/>
    </sheetView>
  </sheetViews>
  <sheetFormatPr baseColWidth="10" defaultColWidth="8.83203125" defaultRowHeight="13" x14ac:dyDescent="0"/>
  <cols>
    <col min="1" max="1" width="3.1640625" customWidth="1"/>
    <col min="2" max="2" width="6.33203125" customWidth="1"/>
    <col min="3" max="3" width="11" customWidth="1"/>
    <col min="4" max="4" width="9.6640625" customWidth="1"/>
    <col min="5" max="5" width="8.33203125" customWidth="1"/>
    <col min="6" max="6" width="6.5" customWidth="1"/>
    <col min="7" max="7" width="2.1640625" customWidth="1"/>
    <col min="8" max="8" width="5.5" customWidth="1"/>
    <col min="9" max="9" width="10.5" bestFit="1" customWidth="1"/>
    <col min="10" max="10" width="10.6640625" customWidth="1"/>
    <col min="11" max="11" width="8.5" customWidth="1"/>
    <col min="12" max="12" width="10.5" customWidth="1"/>
    <col min="13" max="13" width="10.6640625" customWidth="1"/>
    <col min="14" max="14" width="10.33203125" customWidth="1"/>
    <col min="16" max="16" width="9.5" bestFit="1" customWidth="1"/>
  </cols>
  <sheetData>
    <row r="1" spans="1:16" ht="16">
      <c r="A1" s="3" t="s">
        <v>6</v>
      </c>
    </row>
    <row r="2" spans="1:16" ht="9" customHeight="1">
      <c r="A2" s="3"/>
    </row>
    <row r="3" spans="1:16">
      <c r="A3" s="1"/>
      <c r="B3" s="167" t="s">
        <v>7</v>
      </c>
      <c r="C3" s="167"/>
      <c r="D3" s="167"/>
      <c r="E3" s="167"/>
      <c r="F3" s="98"/>
      <c r="G3" s="1"/>
      <c r="H3" s="168" t="s">
        <v>8</v>
      </c>
      <c r="I3" s="168"/>
      <c r="J3" s="168"/>
      <c r="K3" s="168"/>
      <c r="L3" s="188" t="s">
        <v>105</v>
      </c>
      <c r="M3" s="189"/>
      <c r="N3" s="190"/>
      <c r="O3" s="165" t="s">
        <v>118</v>
      </c>
    </row>
    <row r="4" spans="1:16" ht="39">
      <c r="B4" s="210" t="s">
        <v>150</v>
      </c>
      <c r="C4" s="209" t="s">
        <v>148</v>
      </c>
      <c r="D4" s="209" t="s">
        <v>149</v>
      </c>
      <c r="E4" s="209" t="s">
        <v>157</v>
      </c>
      <c r="F4" s="80" t="s">
        <v>117</v>
      </c>
      <c r="G4" s="34"/>
      <c r="H4" s="210" t="s">
        <v>150</v>
      </c>
      <c r="I4" s="209" t="s">
        <v>156</v>
      </c>
      <c r="J4" s="209" t="s">
        <v>151</v>
      </c>
      <c r="K4" s="209" t="s">
        <v>157</v>
      </c>
      <c r="L4" s="209" t="s">
        <v>153</v>
      </c>
      <c r="M4" s="209" t="s">
        <v>154</v>
      </c>
      <c r="N4" s="209" t="s">
        <v>155</v>
      </c>
      <c r="O4" s="166"/>
    </row>
    <row r="5" spans="1:16" ht="15">
      <c r="B5" s="208">
        <v>2000</v>
      </c>
      <c r="C5" s="81">
        <v>1540237</v>
      </c>
      <c r="D5" s="20">
        <v>6</v>
      </c>
      <c r="E5" s="8">
        <f>D5*1000000/C5</f>
        <v>3.8955043931550795</v>
      </c>
      <c r="F5" s="8">
        <f>$E$17</f>
        <v>7.0850799459512883</v>
      </c>
      <c r="H5" s="211">
        <v>2012</v>
      </c>
      <c r="I5" s="212">
        <v>2132987</v>
      </c>
      <c r="J5" s="213">
        <v>15</v>
      </c>
      <c r="K5" s="31">
        <f>J5*1000000/I5</f>
        <v>7.0323916648343383</v>
      </c>
      <c r="L5" s="214"/>
      <c r="M5" s="214"/>
      <c r="N5" s="214"/>
      <c r="O5" s="31"/>
      <c r="P5" s="7"/>
    </row>
    <row r="6" spans="1:16" ht="15">
      <c r="B6" s="208">
        <v>2001</v>
      </c>
      <c r="C6" s="81">
        <v>1531628</v>
      </c>
      <c r="D6" s="20">
        <v>5</v>
      </c>
      <c r="E6" s="8">
        <f t="shared" ref="E6:E16" si="0">D6*1000000/C6</f>
        <v>3.2645002572426201</v>
      </c>
      <c r="F6" s="8">
        <f t="shared" ref="F6:F16" si="1">$E$17</f>
        <v>7.0850799459512883</v>
      </c>
      <c r="H6" s="10">
        <v>2013</v>
      </c>
      <c r="I6" s="81">
        <f>+I5+100000</f>
        <v>2232987</v>
      </c>
      <c r="J6" s="216">
        <v>18</v>
      </c>
      <c r="K6" s="8">
        <f t="shared" ref="K6:K17" si="2">J6*1000000/I6</f>
        <v>8.060951541589807</v>
      </c>
      <c r="L6" s="11">
        <f>C21</f>
        <v>9.7057143098677017</v>
      </c>
      <c r="M6" s="11">
        <f>D21</f>
        <v>12.326348673784114</v>
      </c>
      <c r="N6" s="11">
        <f>E21</f>
        <v>14.946983037700527</v>
      </c>
      <c r="O6" s="8">
        <f t="shared" ref="O6:O17" si="3">$L$23</f>
        <v>6.3765719513561594</v>
      </c>
      <c r="P6" s="7"/>
    </row>
    <row r="7" spans="1:16" ht="15">
      <c r="B7" s="208">
        <v>2002</v>
      </c>
      <c r="C7" s="81">
        <v>1377854</v>
      </c>
      <c r="D7" s="20">
        <v>10</v>
      </c>
      <c r="E7" s="8">
        <f t="shared" si="0"/>
        <v>7.2576630034822269</v>
      </c>
      <c r="F7" s="8">
        <f t="shared" si="1"/>
        <v>7.0850799459512883</v>
      </c>
      <c r="H7" s="10">
        <v>2014</v>
      </c>
      <c r="I7" s="81">
        <f t="shared" ref="I7:I9" si="4">+I6+100000</f>
        <v>2332987</v>
      </c>
      <c r="J7" s="216">
        <v>25</v>
      </c>
      <c r="K7" s="8">
        <f t="shared" si="2"/>
        <v>10.71587625649007</v>
      </c>
      <c r="L7" s="11">
        <f>L6</f>
        <v>9.7057143098677017</v>
      </c>
      <c r="M7" s="11">
        <f>M6</f>
        <v>12.326348673784114</v>
      </c>
      <c r="N7" s="11">
        <f>N6</f>
        <v>14.946983037700527</v>
      </c>
      <c r="O7" s="8">
        <f t="shared" si="3"/>
        <v>6.3765719513561594</v>
      </c>
      <c r="P7" s="7"/>
    </row>
    <row r="8" spans="1:16" ht="15">
      <c r="B8" s="208">
        <v>2003</v>
      </c>
      <c r="C8" s="81">
        <v>1138522</v>
      </c>
      <c r="D8" s="20">
        <v>10</v>
      </c>
      <c r="E8" s="8">
        <f t="shared" si="0"/>
        <v>8.7833173184180886</v>
      </c>
      <c r="F8" s="8">
        <f t="shared" si="1"/>
        <v>7.0850799459512883</v>
      </c>
      <c r="H8" s="10">
        <v>2015</v>
      </c>
      <c r="I8" s="81">
        <f t="shared" si="4"/>
        <v>2432987</v>
      </c>
      <c r="J8" s="216">
        <v>26</v>
      </c>
      <c r="K8" s="8">
        <f t="shared" si="2"/>
        <v>10.686452496458058</v>
      </c>
      <c r="L8" s="11">
        <f t="shared" ref="L8:N17" si="5">L7</f>
        <v>9.7057143098677017</v>
      </c>
      <c r="M8" s="11">
        <f t="shared" si="5"/>
        <v>12.326348673784114</v>
      </c>
      <c r="N8" s="11">
        <f t="shared" si="5"/>
        <v>14.946983037700527</v>
      </c>
      <c r="O8" s="8">
        <f t="shared" si="3"/>
        <v>6.3765719513561594</v>
      </c>
      <c r="P8" s="7"/>
    </row>
    <row r="9" spans="1:16" ht="15">
      <c r="B9" s="208">
        <v>2004</v>
      </c>
      <c r="C9" s="81">
        <v>1131952</v>
      </c>
      <c r="D9" s="20">
        <v>6</v>
      </c>
      <c r="E9" s="8">
        <f t="shared" si="0"/>
        <v>5.3005781163865606</v>
      </c>
      <c r="F9" s="8">
        <f t="shared" si="1"/>
        <v>7.0850799459512883</v>
      </c>
      <c r="H9" s="10">
        <v>2016</v>
      </c>
      <c r="I9" s="81">
        <f t="shared" si="4"/>
        <v>2532987</v>
      </c>
      <c r="J9" s="216">
        <v>30</v>
      </c>
      <c r="K9" s="8">
        <f t="shared" si="2"/>
        <v>11.843724424957569</v>
      </c>
      <c r="L9" s="11">
        <f t="shared" si="5"/>
        <v>9.7057143098677017</v>
      </c>
      <c r="M9" s="11">
        <f t="shared" si="5"/>
        <v>12.326348673784114</v>
      </c>
      <c r="N9" s="11">
        <f t="shared" si="5"/>
        <v>14.946983037700527</v>
      </c>
      <c r="O9" s="8">
        <f t="shared" si="3"/>
        <v>6.3765719513561594</v>
      </c>
      <c r="P9" s="7"/>
    </row>
    <row r="10" spans="1:16" ht="15">
      <c r="B10" s="208">
        <v>2005</v>
      </c>
      <c r="C10" s="81">
        <v>1164514</v>
      </c>
      <c r="D10" s="20">
        <v>10</v>
      </c>
      <c r="E10" s="8">
        <f t="shared" si="0"/>
        <v>8.5872733174526026</v>
      </c>
      <c r="F10" s="8">
        <f t="shared" si="1"/>
        <v>7.0850799459512883</v>
      </c>
      <c r="H10" s="10">
        <v>2017</v>
      </c>
      <c r="I10" s="81"/>
      <c r="J10" s="216"/>
      <c r="K10" s="8"/>
      <c r="L10" s="11">
        <f t="shared" si="5"/>
        <v>9.7057143098677017</v>
      </c>
      <c r="M10" s="11">
        <f t="shared" si="5"/>
        <v>12.326348673784114</v>
      </c>
      <c r="N10" s="11">
        <f t="shared" si="5"/>
        <v>14.946983037700527</v>
      </c>
      <c r="O10" s="8">
        <f t="shared" si="3"/>
        <v>6.3765719513561594</v>
      </c>
      <c r="P10" s="7"/>
    </row>
    <row r="11" spans="1:16" ht="15">
      <c r="B11" s="208">
        <v>2006</v>
      </c>
      <c r="C11" s="81">
        <v>1200817</v>
      </c>
      <c r="D11" s="20">
        <v>10</v>
      </c>
      <c r="E11" s="8">
        <f t="shared" si="0"/>
        <v>8.3276635823776637</v>
      </c>
      <c r="F11" s="8">
        <f t="shared" si="1"/>
        <v>7.0850799459512883</v>
      </c>
      <c r="H11" s="10">
        <v>2018</v>
      </c>
      <c r="I11" s="81"/>
      <c r="J11" s="216"/>
      <c r="K11" s="8"/>
      <c r="L11" s="11">
        <f t="shared" si="5"/>
        <v>9.7057143098677017</v>
      </c>
      <c r="M11" s="11">
        <f t="shared" si="5"/>
        <v>12.326348673784114</v>
      </c>
      <c r="N11" s="11">
        <f t="shared" si="5"/>
        <v>14.946983037700527</v>
      </c>
      <c r="O11" s="8">
        <f t="shared" si="3"/>
        <v>6.3765719513561594</v>
      </c>
      <c r="P11" s="7"/>
    </row>
    <row r="12" spans="1:16" ht="15">
      <c r="B12" s="208">
        <v>2007</v>
      </c>
      <c r="C12" s="81">
        <v>1295780</v>
      </c>
      <c r="D12" s="20">
        <v>8</v>
      </c>
      <c r="E12" s="8">
        <f t="shared" si="0"/>
        <v>6.1738875426384112</v>
      </c>
      <c r="F12" s="8">
        <f t="shared" si="1"/>
        <v>7.0850799459512883</v>
      </c>
      <c r="H12" s="10">
        <v>2019</v>
      </c>
      <c r="I12" s="81"/>
      <c r="J12" s="216"/>
      <c r="K12" s="8"/>
      <c r="L12" s="11">
        <f t="shared" si="5"/>
        <v>9.7057143098677017</v>
      </c>
      <c r="M12" s="11">
        <f t="shared" si="5"/>
        <v>12.326348673784114</v>
      </c>
      <c r="N12" s="11">
        <f t="shared" si="5"/>
        <v>14.946983037700527</v>
      </c>
      <c r="O12" s="8">
        <f t="shared" si="3"/>
        <v>6.3765719513561594</v>
      </c>
      <c r="P12" s="7"/>
    </row>
    <row r="13" spans="1:16" ht="15">
      <c r="B13" s="208">
        <v>2008</v>
      </c>
      <c r="C13" s="81">
        <v>1375623</v>
      </c>
      <c r="D13" s="20">
        <v>19</v>
      </c>
      <c r="E13" s="8">
        <f t="shared" si="0"/>
        <v>13.811923761088613</v>
      </c>
      <c r="F13" s="8">
        <f t="shared" si="1"/>
        <v>7.0850799459512883</v>
      </c>
      <c r="H13" s="10">
        <v>2020</v>
      </c>
      <c r="I13" s="81"/>
      <c r="J13" s="216"/>
      <c r="K13" s="8"/>
      <c r="L13" s="11">
        <f t="shared" si="5"/>
        <v>9.7057143098677017</v>
      </c>
      <c r="M13" s="11">
        <f t="shared" si="5"/>
        <v>12.326348673784114</v>
      </c>
      <c r="N13" s="11">
        <f t="shared" si="5"/>
        <v>14.946983037700527</v>
      </c>
      <c r="O13" s="8">
        <f t="shared" si="3"/>
        <v>6.3765719513561594</v>
      </c>
      <c r="P13" s="7"/>
    </row>
    <row r="14" spans="1:16" ht="15">
      <c r="B14" s="208">
        <v>2009</v>
      </c>
      <c r="C14" s="81">
        <v>1516160</v>
      </c>
      <c r="D14" s="20">
        <v>11</v>
      </c>
      <c r="E14" s="8">
        <f t="shared" si="0"/>
        <v>7.2551709582102148</v>
      </c>
      <c r="F14" s="8">
        <f t="shared" si="1"/>
        <v>7.0850799459512883</v>
      </c>
      <c r="H14" s="10">
        <v>2021</v>
      </c>
      <c r="I14" s="81"/>
      <c r="J14" s="216"/>
      <c r="K14" s="8"/>
      <c r="L14" s="11">
        <f t="shared" si="5"/>
        <v>9.7057143098677017</v>
      </c>
      <c r="M14" s="11">
        <f t="shared" si="5"/>
        <v>12.326348673784114</v>
      </c>
      <c r="N14" s="11">
        <f t="shared" si="5"/>
        <v>14.946983037700527</v>
      </c>
      <c r="O14" s="8">
        <f t="shared" si="3"/>
        <v>6.3765719513561594</v>
      </c>
      <c r="P14" s="7"/>
    </row>
    <row r="15" spans="1:16" ht="15">
      <c r="B15" s="208">
        <v>2010</v>
      </c>
      <c r="C15" s="81">
        <v>1788468</v>
      </c>
      <c r="D15" s="20">
        <v>11</v>
      </c>
      <c r="E15" s="8">
        <f t="shared" si="0"/>
        <v>6.1505154131916253</v>
      </c>
      <c r="F15" s="8">
        <f t="shared" si="1"/>
        <v>7.0850799459512883</v>
      </c>
      <c r="H15" s="10">
        <v>2022</v>
      </c>
      <c r="I15" s="81"/>
      <c r="J15" s="216"/>
      <c r="K15" s="8"/>
      <c r="L15" s="11">
        <f t="shared" si="5"/>
        <v>9.7057143098677017</v>
      </c>
      <c r="M15" s="11">
        <f t="shared" si="5"/>
        <v>12.326348673784114</v>
      </c>
      <c r="N15" s="11">
        <f t="shared" si="5"/>
        <v>14.946983037700527</v>
      </c>
      <c r="O15" s="8">
        <f t="shared" si="3"/>
        <v>6.3765719513561594</v>
      </c>
      <c r="P15" s="7"/>
    </row>
    <row r="16" spans="1:16" ht="15">
      <c r="B16" s="208">
        <v>2011</v>
      </c>
      <c r="C16" s="81">
        <v>1931446</v>
      </c>
      <c r="D16" s="25">
        <v>12</v>
      </c>
      <c r="E16" s="8">
        <f t="shared" si="0"/>
        <v>6.2129616877717524</v>
      </c>
      <c r="F16" s="8">
        <f t="shared" si="1"/>
        <v>7.0850799459512883</v>
      </c>
      <c r="H16" s="10">
        <v>2023</v>
      </c>
      <c r="I16" s="81"/>
      <c r="J16" s="216"/>
      <c r="K16" s="8"/>
      <c r="L16" s="11">
        <f t="shared" si="5"/>
        <v>9.7057143098677017</v>
      </c>
      <c r="M16" s="11">
        <f t="shared" si="5"/>
        <v>12.326348673784114</v>
      </c>
      <c r="N16" s="11">
        <f t="shared" si="5"/>
        <v>14.946983037700527</v>
      </c>
      <c r="O16" s="8">
        <f t="shared" si="3"/>
        <v>6.3765719513561594</v>
      </c>
      <c r="P16" s="7"/>
    </row>
    <row r="17" spans="1:16" ht="15">
      <c r="B17" s="26"/>
      <c r="C17" s="27"/>
      <c r="D17" s="99" t="s">
        <v>0</v>
      </c>
      <c r="E17" s="9">
        <f>AVERAGE(E5:E16)</f>
        <v>7.0850799459512883</v>
      </c>
      <c r="F17" s="32"/>
      <c r="H17" s="10">
        <v>2024</v>
      </c>
      <c r="I17" s="81"/>
      <c r="J17" s="216"/>
      <c r="K17" s="8"/>
      <c r="L17" s="11">
        <f t="shared" si="5"/>
        <v>9.7057143098677017</v>
      </c>
      <c r="M17" s="11">
        <f t="shared" si="5"/>
        <v>12.326348673784114</v>
      </c>
      <c r="N17" s="11">
        <f t="shared" si="5"/>
        <v>14.946983037700527</v>
      </c>
      <c r="O17" s="8">
        <f t="shared" si="3"/>
        <v>6.3765719513561594</v>
      </c>
      <c r="P17" s="7"/>
    </row>
    <row r="18" spans="1:16">
      <c r="B18" s="4"/>
      <c r="C18" s="28"/>
      <c r="D18" s="99" t="s">
        <v>1</v>
      </c>
      <c r="E18" s="9">
        <f>STDEVP(E5:E16)</f>
        <v>2.6206343639164134</v>
      </c>
      <c r="F18" s="32"/>
      <c r="I18" s="28"/>
      <c r="J18" s="215" t="s">
        <v>0</v>
      </c>
      <c r="K18" s="12">
        <f>AVERAGE(K6:K17)</f>
        <v>10.326751179873877</v>
      </c>
      <c r="P18" s="7"/>
    </row>
    <row r="19" spans="1:16">
      <c r="B19" s="15" t="s">
        <v>152</v>
      </c>
      <c r="I19" s="28"/>
      <c r="J19" s="33" t="s">
        <v>1</v>
      </c>
      <c r="K19" s="9">
        <f>STDEVP(K6:K17)</f>
        <v>1.3888717713986227</v>
      </c>
      <c r="P19" s="7"/>
    </row>
    <row r="20" spans="1:16" ht="15" customHeight="1">
      <c r="C20" s="17" t="s">
        <v>2</v>
      </c>
      <c r="D20" s="17" t="s">
        <v>3</v>
      </c>
      <c r="E20" s="17" t="s">
        <v>4</v>
      </c>
      <c r="F20" s="29"/>
      <c r="H20" s="15" t="s">
        <v>152</v>
      </c>
      <c r="I20" s="16"/>
      <c r="J20" s="16"/>
      <c r="P20" s="7"/>
    </row>
    <row r="21" spans="1:16">
      <c r="B21" s="4"/>
      <c r="C21" s="11">
        <f>E17+E18</f>
        <v>9.7057143098677017</v>
      </c>
      <c r="D21" s="11">
        <f>E17+E18+E18</f>
        <v>12.326348673784114</v>
      </c>
      <c r="E21" s="11">
        <f>E17+E18+E18+E18</f>
        <v>14.946983037700527</v>
      </c>
      <c r="F21" s="30"/>
      <c r="H21" s="4"/>
      <c r="I21" s="4"/>
      <c r="J21" s="4"/>
      <c r="K21" s="4"/>
      <c r="P21" s="7"/>
    </row>
    <row r="22" spans="1:16">
      <c r="A22" s="6"/>
      <c r="B22" s="6"/>
      <c r="C22" s="5"/>
      <c r="D22" s="5"/>
      <c r="E22" s="5"/>
      <c r="F22" s="6"/>
      <c r="G22" s="4"/>
      <c r="H22" s="4"/>
      <c r="I22" s="4"/>
      <c r="J22" s="4"/>
      <c r="K22" s="4"/>
    </row>
    <row r="23" spans="1:16">
      <c r="A23" s="6"/>
      <c r="B23" s="169" t="s">
        <v>113</v>
      </c>
      <c r="C23" s="170"/>
      <c r="D23" s="170"/>
      <c r="E23" s="171"/>
      <c r="F23" s="18"/>
      <c r="H23" s="178" t="s">
        <v>112</v>
      </c>
      <c r="I23" s="179"/>
      <c r="J23" s="179"/>
      <c r="K23" s="180"/>
      <c r="L23" s="187">
        <f>(90/100)*E17</f>
        <v>6.3765719513561594</v>
      </c>
    </row>
    <row r="24" spans="1:16">
      <c r="A24" s="14"/>
      <c r="B24" s="172"/>
      <c r="C24" s="173"/>
      <c r="D24" s="173"/>
      <c r="E24" s="174"/>
      <c r="F24" s="19"/>
      <c r="H24" s="181"/>
      <c r="I24" s="182"/>
      <c r="J24" s="182"/>
      <c r="K24" s="183"/>
      <c r="L24" s="187"/>
    </row>
    <row r="25" spans="1:16">
      <c r="B25" s="175"/>
      <c r="C25" s="176"/>
      <c r="D25" s="176"/>
      <c r="E25" s="177"/>
      <c r="F25" s="19"/>
      <c r="H25" s="184"/>
      <c r="I25" s="185"/>
      <c r="J25" s="185"/>
      <c r="K25" s="186"/>
      <c r="L25" s="187"/>
    </row>
  </sheetData>
  <mergeCells count="7">
    <mergeCell ref="O3:O4"/>
    <mergeCell ref="B3:E3"/>
    <mergeCell ref="H3:K3"/>
    <mergeCell ref="B23:E25"/>
    <mergeCell ref="H23:K25"/>
    <mergeCell ref="L23:L25"/>
    <mergeCell ref="L3:N3"/>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view="pageBreakPreview" zoomScale="125" zoomScaleNormal="125" zoomScaleSheetLayoutView="80" zoomScalePageLayoutView="125" workbookViewId="0">
      <selection activeCell="H11" sqref="H11"/>
    </sheetView>
  </sheetViews>
  <sheetFormatPr baseColWidth="10" defaultColWidth="8.83203125" defaultRowHeight="13" x14ac:dyDescent="0"/>
  <cols>
    <col min="1" max="1" width="2" customWidth="1"/>
    <col min="2" max="2" width="2.1640625" style="35" customWidth="1"/>
    <col min="3" max="3" width="26.83203125" style="48" customWidth="1"/>
    <col min="4" max="4" width="19.5" style="48" customWidth="1"/>
    <col min="5" max="5" width="10.1640625" style="48" customWidth="1"/>
    <col min="6" max="6" width="19.5" style="48" customWidth="1"/>
    <col min="7" max="7" width="10" style="48" customWidth="1"/>
    <col min="8" max="8" width="8.83203125" style="48"/>
    <col min="9" max="9" width="11.5" style="48" bestFit="1" customWidth="1"/>
    <col min="10" max="10" width="8.83203125" style="48"/>
    <col min="11" max="11" width="8.83203125" style="36"/>
  </cols>
  <sheetData>
    <row r="1" spans="2:9" ht="24.75" customHeight="1">
      <c r="C1" s="192" t="s">
        <v>94</v>
      </c>
      <c r="D1" s="192"/>
      <c r="E1" s="192"/>
      <c r="F1" s="192"/>
      <c r="G1" s="192"/>
    </row>
    <row r="2" spans="2:9" ht="18.75" customHeight="1">
      <c r="B2" s="193" t="s">
        <v>41</v>
      </c>
      <c r="C2" s="194"/>
      <c r="D2" s="194"/>
      <c r="E2" s="194"/>
      <c r="F2" s="194"/>
      <c r="G2" s="195"/>
    </row>
    <row r="3" spans="2:9" ht="52">
      <c r="B3" s="196" t="s">
        <v>38</v>
      </c>
      <c r="C3" s="197"/>
      <c r="D3" s="82" t="s">
        <v>43</v>
      </c>
      <c r="E3" s="82" t="s">
        <v>95</v>
      </c>
      <c r="F3" s="68" t="s">
        <v>44</v>
      </c>
      <c r="G3" s="68" t="s">
        <v>96</v>
      </c>
      <c r="I3" s="45"/>
    </row>
    <row r="4" spans="2:9" ht="39">
      <c r="B4" s="70">
        <v>1</v>
      </c>
      <c r="C4" s="112" t="s">
        <v>39</v>
      </c>
      <c r="D4" s="112" t="s">
        <v>45</v>
      </c>
      <c r="E4" s="38" t="s">
        <v>97</v>
      </c>
      <c r="F4" s="114" t="s">
        <v>46</v>
      </c>
      <c r="G4" s="38" t="s">
        <v>98</v>
      </c>
    </row>
    <row r="5" spans="2:9" ht="65">
      <c r="B5" s="70">
        <v>2</v>
      </c>
      <c r="C5" s="117" t="s">
        <v>49</v>
      </c>
      <c r="D5" s="117" t="s">
        <v>45</v>
      </c>
      <c r="E5" s="37" t="s">
        <v>97</v>
      </c>
      <c r="F5" s="115" t="s">
        <v>47</v>
      </c>
      <c r="G5" s="37" t="s">
        <v>97</v>
      </c>
    </row>
    <row r="6" spans="2:9" ht="53" thickBot="1">
      <c r="B6" s="71">
        <v>3</v>
      </c>
      <c r="C6" s="118" t="s">
        <v>42</v>
      </c>
      <c r="D6" s="118" t="s">
        <v>45</v>
      </c>
      <c r="E6" s="60" t="s">
        <v>98</v>
      </c>
      <c r="F6" s="116" t="s">
        <v>48</v>
      </c>
      <c r="G6" s="60" t="s">
        <v>98</v>
      </c>
    </row>
    <row r="7" spans="2:9" ht="14" thickTop="1">
      <c r="B7" s="52"/>
      <c r="C7" s="53"/>
      <c r="D7" s="53"/>
      <c r="E7" s="54"/>
      <c r="F7" s="55"/>
      <c r="G7" s="54"/>
    </row>
    <row r="8" spans="2:9">
      <c r="B8" s="198" t="s">
        <v>40</v>
      </c>
      <c r="C8" s="199"/>
      <c r="D8" s="199"/>
      <c r="E8" s="199"/>
      <c r="F8" s="194"/>
      <c r="G8" s="195"/>
    </row>
    <row r="9" spans="2:9" ht="52">
      <c r="B9" s="200" t="s">
        <v>38</v>
      </c>
      <c r="C9" s="201"/>
      <c r="D9" s="83" t="s">
        <v>43</v>
      </c>
      <c r="E9" s="83" t="s">
        <v>95</v>
      </c>
      <c r="F9" s="77" t="s">
        <v>44</v>
      </c>
      <c r="G9" s="77" t="s">
        <v>96</v>
      </c>
      <c r="I9" s="45"/>
    </row>
    <row r="10" spans="2:9" ht="61.5" customHeight="1">
      <c r="B10" s="69"/>
      <c r="C10" s="117" t="s">
        <v>56</v>
      </c>
      <c r="D10" s="117" t="s">
        <v>55</v>
      </c>
      <c r="E10" s="41" t="s">
        <v>97</v>
      </c>
      <c r="F10" s="117" t="s">
        <v>57</v>
      </c>
      <c r="G10" s="41" t="s">
        <v>98</v>
      </c>
    </row>
    <row r="11" spans="2:9" ht="52">
      <c r="B11" s="70"/>
      <c r="C11" s="117" t="s">
        <v>51</v>
      </c>
      <c r="D11" s="117" t="s">
        <v>55</v>
      </c>
      <c r="E11" s="37" t="s">
        <v>97</v>
      </c>
      <c r="F11" s="117" t="s">
        <v>53</v>
      </c>
      <c r="G11" s="37" t="s">
        <v>97</v>
      </c>
      <c r="H11" s="207"/>
    </row>
    <row r="12" spans="2:9" ht="97.5" customHeight="1">
      <c r="B12" s="70"/>
      <c r="C12" s="117" t="s">
        <v>52</v>
      </c>
      <c r="D12" s="120" t="s">
        <v>62</v>
      </c>
      <c r="E12" s="37" t="s">
        <v>97</v>
      </c>
      <c r="F12" s="119" t="s">
        <v>54</v>
      </c>
      <c r="G12" s="37" t="s">
        <v>98</v>
      </c>
    </row>
    <row r="13" spans="2:9" ht="5.25" customHeight="1">
      <c r="B13" s="40"/>
      <c r="C13" s="121"/>
      <c r="D13" s="121"/>
      <c r="E13" s="43"/>
      <c r="F13" s="126"/>
      <c r="G13" s="43"/>
    </row>
    <row r="14" spans="2:9" ht="61.5" customHeight="1">
      <c r="B14" s="69"/>
      <c r="C14" s="117" t="s">
        <v>58</v>
      </c>
      <c r="D14" s="117" t="s">
        <v>55</v>
      </c>
      <c r="E14" s="41" t="s">
        <v>98</v>
      </c>
      <c r="F14" s="117" t="s">
        <v>57</v>
      </c>
      <c r="G14" s="41" t="s">
        <v>98</v>
      </c>
    </row>
    <row r="15" spans="2:9" ht="5.25" customHeight="1">
      <c r="B15" s="83"/>
      <c r="C15" s="121"/>
      <c r="D15" s="121"/>
      <c r="E15" s="42"/>
      <c r="F15" s="121"/>
      <c r="G15" s="42"/>
    </row>
    <row r="16" spans="2:9" ht="61.5" customHeight="1">
      <c r="B16" s="69"/>
      <c r="C16" s="117" t="s">
        <v>59</v>
      </c>
      <c r="D16" s="117" t="s">
        <v>55</v>
      </c>
      <c r="E16" s="41" t="s">
        <v>97</v>
      </c>
      <c r="F16" s="117" t="s">
        <v>57</v>
      </c>
      <c r="G16" s="41" t="s">
        <v>97</v>
      </c>
    </row>
    <row r="17" spans="2:11" ht="61.5" customHeight="1">
      <c r="B17" s="69"/>
      <c r="C17" s="117" t="s">
        <v>61</v>
      </c>
      <c r="D17" s="112" t="s">
        <v>45</v>
      </c>
      <c r="E17" s="41" t="s">
        <v>97</v>
      </c>
      <c r="F17" s="114" t="s">
        <v>46</v>
      </c>
      <c r="G17" s="41" t="s">
        <v>98</v>
      </c>
    </row>
    <row r="18" spans="2:11" ht="4.5" customHeight="1">
      <c r="B18" s="83"/>
      <c r="C18" s="121"/>
      <c r="D18" s="122"/>
      <c r="E18" s="42"/>
      <c r="F18" s="125"/>
      <c r="G18" s="42"/>
    </row>
    <row r="19" spans="2:11" ht="61.5" customHeight="1">
      <c r="B19" s="69"/>
      <c r="C19" s="117" t="s">
        <v>60</v>
      </c>
      <c r="D19" s="117" t="s">
        <v>55</v>
      </c>
      <c r="E19" s="41" t="s">
        <v>97</v>
      </c>
      <c r="F19" s="117" t="s">
        <v>57</v>
      </c>
      <c r="G19" s="41" t="s">
        <v>97</v>
      </c>
    </row>
    <row r="20" spans="2:11" ht="53" thickBot="1">
      <c r="B20" s="64"/>
      <c r="C20" s="123" t="s">
        <v>79</v>
      </c>
      <c r="D20" s="124" t="s">
        <v>45</v>
      </c>
      <c r="E20" s="65" t="s">
        <v>98</v>
      </c>
      <c r="F20" s="123" t="s">
        <v>46</v>
      </c>
      <c r="G20" s="65" t="s">
        <v>98</v>
      </c>
    </row>
    <row r="21" spans="2:11" s="4" customFormat="1" ht="14" thickTop="1">
      <c r="B21" s="52"/>
      <c r="C21" s="63"/>
      <c r="D21" s="56"/>
      <c r="E21" s="57"/>
      <c r="F21" s="56"/>
      <c r="G21" s="57"/>
      <c r="H21" s="51"/>
      <c r="I21" s="51"/>
      <c r="J21" s="51"/>
      <c r="K21" s="62"/>
    </row>
    <row r="23" spans="2:11" ht="175.5" customHeight="1">
      <c r="C23" s="191" t="s">
        <v>82</v>
      </c>
      <c r="D23" s="143"/>
      <c r="E23" s="143"/>
      <c r="F23" s="143"/>
    </row>
    <row r="24" spans="2:11" ht="100.5" customHeight="1">
      <c r="C24" s="191" t="s">
        <v>99</v>
      </c>
      <c r="D24" s="143"/>
      <c r="E24" s="143"/>
      <c r="F24" s="143"/>
    </row>
  </sheetData>
  <mergeCells count="7">
    <mergeCell ref="C23:F23"/>
    <mergeCell ref="C24:F24"/>
    <mergeCell ref="C1:G1"/>
    <mergeCell ref="B2:G2"/>
    <mergeCell ref="B3:C3"/>
    <mergeCell ref="B8:G8"/>
    <mergeCell ref="B9:C9"/>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view="pageBreakPreview" zoomScale="125" zoomScaleNormal="125" zoomScalePageLayoutView="125" workbookViewId="0">
      <selection activeCell="I6" sqref="I6"/>
    </sheetView>
  </sheetViews>
  <sheetFormatPr baseColWidth="10" defaultColWidth="8.83203125" defaultRowHeight="13" x14ac:dyDescent="0"/>
  <cols>
    <col min="1" max="1" width="2" customWidth="1"/>
    <col min="2" max="2" width="2.1640625" style="106" customWidth="1"/>
    <col min="3" max="3" width="29.1640625" style="22" customWidth="1"/>
    <col min="4" max="4" width="23.83203125" style="22" customWidth="1"/>
    <col min="5" max="5" width="10.1640625" style="22" customWidth="1"/>
    <col min="6" max="6" width="23.6640625" style="22" customWidth="1"/>
    <col min="7" max="7" width="10" style="22" customWidth="1"/>
    <col min="8" max="8" width="8.83203125" style="22"/>
    <col min="9" max="9" width="11.5" style="22" bestFit="1" customWidth="1"/>
    <col min="10" max="10" width="8.83203125" style="22"/>
    <col min="11" max="11" width="8.83203125" style="36"/>
  </cols>
  <sheetData>
    <row r="1" spans="2:10" ht="24.75" customHeight="1">
      <c r="C1" s="192" t="s">
        <v>75</v>
      </c>
      <c r="D1" s="192"/>
      <c r="E1" s="192"/>
      <c r="F1" s="192"/>
      <c r="G1" s="192"/>
    </row>
    <row r="2" spans="2:10" ht="18.75" customHeight="1">
      <c r="B2" s="193" t="s">
        <v>41</v>
      </c>
      <c r="C2" s="194"/>
      <c r="D2" s="194"/>
      <c r="E2" s="194"/>
      <c r="F2" s="194"/>
      <c r="G2" s="195"/>
      <c r="H2" s="48"/>
      <c r="I2" s="48"/>
      <c r="J2" s="48"/>
    </row>
    <row r="3" spans="2:10" ht="65">
      <c r="B3" s="196" t="s">
        <v>38</v>
      </c>
      <c r="C3" s="197"/>
      <c r="D3" s="49" t="s">
        <v>43</v>
      </c>
      <c r="E3" s="49" t="s">
        <v>68</v>
      </c>
      <c r="F3" s="68" t="s">
        <v>44</v>
      </c>
      <c r="G3" s="68" t="s">
        <v>67</v>
      </c>
      <c r="I3" s="45"/>
    </row>
    <row r="4" spans="2:10" ht="39">
      <c r="B4" s="107">
        <v>1</v>
      </c>
      <c r="C4" s="112" t="s">
        <v>39</v>
      </c>
      <c r="D4" s="112" t="s">
        <v>45</v>
      </c>
      <c r="E4" s="38">
        <v>4</v>
      </c>
      <c r="F4" s="114" t="s">
        <v>46</v>
      </c>
      <c r="G4" s="38">
        <v>0</v>
      </c>
    </row>
    <row r="5" spans="2:10" ht="52">
      <c r="B5" s="107">
        <v>2</v>
      </c>
      <c r="C5" s="111" t="s">
        <v>49</v>
      </c>
      <c r="D5" s="117" t="s">
        <v>45</v>
      </c>
      <c r="E5" s="37">
        <v>4</v>
      </c>
      <c r="F5" s="115" t="s">
        <v>47</v>
      </c>
      <c r="G5" s="37">
        <v>3</v>
      </c>
    </row>
    <row r="6" spans="2:10" ht="40" thickBot="1">
      <c r="B6" s="108">
        <v>3</v>
      </c>
      <c r="C6" s="113" t="s">
        <v>42</v>
      </c>
      <c r="D6" s="118" t="s">
        <v>45</v>
      </c>
      <c r="E6" s="60">
        <v>0</v>
      </c>
      <c r="F6" s="116" t="s">
        <v>48</v>
      </c>
      <c r="G6" s="60">
        <v>0</v>
      </c>
    </row>
    <row r="7" spans="2:10" ht="14" thickTop="1">
      <c r="B7" s="109"/>
      <c r="C7" s="53"/>
      <c r="D7" s="59" t="s">
        <v>64</v>
      </c>
      <c r="E7" s="61">
        <f>SUM(E4:E6)</f>
        <v>8</v>
      </c>
      <c r="F7" s="59" t="s">
        <v>64</v>
      </c>
      <c r="G7" s="61">
        <f>SUM(G4:G6)</f>
        <v>3</v>
      </c>
      <c r="H7" s="46"/>
      <c r="I7" s="46"/>
      <c r="J7" s="46"/>
    </row>
    <row r="8" spans="2:10">
      <c r="B8" s="109"/>
      <c r="C8" s="53"/>
      <c r="D8" s="58" t="s">
        <v>63</v>
      </c>
      <c r="E8" s="72">
        <f>COUNT(E4:E6)*4</f>
        <v>12</v>
      </c>
      <c r="F8" s="58" t="s">
        <v>63</v>
      </c>
      <c r="G8" s="72">
        <f>COUNT(G4:G6)*3</f>
        <v>9</v>
      </c>
      <c r="H8" s="46"/>
      <c r="I8" s="46"/>
      <c r="J8" s="46"/>
    </row>
    <row r="9" spans="2:10" ht="8.5" customHeight="1">
      <c r="B9" s="109"/>
      <c r="C9" s="53"/>
      <c r="D9" s="53"/>
      <c r="E9" s="54"/>
      <c r="F9" s="55"/>
      <c r="G9" s="54"/>
      <c r="H9" s="46"/>
      <c r="I9" s="46"/>
      <c r="J9" s="46"/>
    </row>
    <row r="10" spans="2:10">
      <c r="B10" s="198" t="s">
        <v>40</v>
      </c>
      <c r="C10" s="199"/>
      <c r="D10" s="199"/>
      <c r="E10" s="199"/>
      <c r="F10" s="194"/>
      <c r="G10" s="195"/>
      <c r="H10" s="48"/>
      <c r="I10" s="48"/>
      <c r="J10" s="48"/>
    </row>
    <row r="11" spans="2:10" ht="65">
      <c r="B11" s="200" t="s">
        <v>38</v>
      </c>
      <c r="C11" s="201"/>
      <c r="D11" s="50" t="s">
        <v>43</v>
      </c>
      <c r="E11" s="50" t="s">
        <v>66</v>
      </c>
      <c r="F11" s="77" t="s">
        <v>44</v>
      </c>
      <c r="G11" s="77" t="s">
        <v>65</v>
      </c>
      <c r="H11" s="48"/>
      <c r="I11" s="45"/>
      <c r="J11" s="48"/>
    </row>
    <row r="12" spans="2:10" ht="47.5" customHeight="1">
      <c r="B12" s="110"/>
      <c r="C12" s="117" t="s">
        <v>56</v>
      </c>
      <c r="D12" s="117" t="s">
        <v>55</v>
      </c>
      <c r="E12" s="41">
        <v>2</v>
      </c>
      <c r="F12" s="117" t="s">
        <v>57</v>
      </c>
      <c r="G12" s="41">
        <v>0</v>
      </c>
    </row>
    <row r="13" spans="2:10" ht="51.5" customHeight="1">
      <c r="B13" s="107"/>
      <c r="C13" s="117" t="s">
        <v>51</v>
      </c>
      <c r="D13" s="117" t="s">
        <v>55</v>
      </c>
      <c r="E13" s="37">
        <v>2</v>
      </c>
      <c r="F13" s="117" t="s">
        <v>53</v>
      </c>
      <c r="G13" s="37">
        <v>1</v>
      </c>
    </row>
    <row r="14" spans="2:10" ht="75.5" customHeight="1">
      <c r="B14" s="107"/>
      <c r="C14" s="117" t="s">
        <v>52</v>
      </c>
      <c r="D14" s="120" t="s">
        <v>62</v>
      </c>
      <c r="E14" s="37">
        <v>2</v>
      </c>
      <c r="F14" s="119" t="s">
        <v>54</v>
      </c>
      <c r="G14" s="37">
        <v>0</v>
      </c>
    </row>
    <row r="15" spans="2:10" ht="5.25" customHeight="1">
      <c r="B15" s="42"/>
      <c r="C15" s="39"/>
      <c r="D15" s="39"/>
      <c r="E15" s="43"/>
      <c r="F15" s="44"/>
      <c r="G15" s="43"/>
    </row>
    <row r="16" spans="2:10" ht="61.5" customHeight="1">
      <c r="B16" s="110"/>
      <c r="C16" s="117" t="s">
        <v>58</v>
      </c>
      <c r="D16" s="117" t="s">
        <v>55</v>
      </c>
      <c r="E16" s="41">
        <v>0</v>
      </c>
      <c r="F16" s="117" t="s">
        <v>57</v>
      </c>
      <c r="G16" s="41">
        <v>0</v>
      </c>
    </row>
    <row r="17" spans="2:11" ht="5.25" customHeight="1">
      <c r="B17" s="43"/>
      <c r="C17" s="121"/>
      <c r="D17" s="121"/>
      <c r="E17" s="42"/>
      <c r="F17" s="121"/>
      <c r="G17" s="42"/>
    </row>
    <row r="18" spans="2:11" ht="46" customHeight="1">
      <c r="B18" s="110"/>
      <c r="C18" s="117" t="s">
        <v>59</v>
      </c>
      <c r="D18" s="117" t="s">
        <v>55</v>
      </c>
      <c r="E18" s="41">
        <v>2</v>
      </c>
      <c r="F18" s="117" t="s">
        <v>57</v>
      </c>
      <c r="G18" s="41">
        <v>1</v>
      </c>
    </row>
    <row r="19" spans="2:11" ht="61.5" customHeight="1">
      <c r="B19" s="110"/>
      <c r="C19" s="117" t="s">
        <v>61</v>
      </c>
      <c r="D19" s="112" t="s">
        <v>45</v>
      </c>
      <c r="E19" s="41">
        <v>2</v>
      </c>
      <c r="F19" s="114" t="s">
        <v>46</v>
      </c>
      <c r="G19" s="41">
        <v>0</v>
      </c>
    </row>
    <row r="20" spans="2:11" ht="4.5" customHeight="1">
      <c r="B20" s="43"/>
      <c r="C20" s="121"/>
      <c r="D20" s="122"/>
      <c r="E20" s="42"/>
      <c r="F20" s="125"/>
      <c r="G20" s="42"/>
    </row>
    <row r="21" spans="2:11" ht="46.5" customHeight="1">
      <c r="B21" s="110"/>
      <c r="C21" s="117" t="s">
        <v>60</v>
      </c>
      <c r="D21" s="117" t="s">
        <v>55</v>
      </c>
      <c r="E21" s="41">
        <v>2</v>
      </c>
      <c r="F21" s="117" t="s">
        <v>57</v>
      </c>
      <c r="G21" s="41">
        <v>1</v>
      </c>
    </row>
    <row r="22" spans="2:11" ht="53" thickBot="1">
      <c r="B22" s="65"/>
      <c r="C22" s="123" t="s">
        <v>79</v>
      </c>
      <c r="D22" s="124" t="s">
        <v>45</v>
      </c>
      <c r="E22" s="65">
        <v>0</v>
      </c>
      <c r="F22" s="123" t="s">
        <v>46</v>
      </c>
      <c r="G22" s="65">
        <v>0</v>
      </c>
    </row>
    <row r="23" spans="2:11" s="4" customFormat="1" ht="14" thickTop="1">
      <c r="B23" s="109"/>
      <c r="C23" s="63"/>
      <c r="D23" s="59" t="s">
        <v>64</v>
      </c>
      <c r="E23" s="61">
        <f>SUM(E12:E22)</f>
        <v>12</v>
      </c>
      <c r="F23" s="59" t="s">
        <v>64</v>
      </c>
      <c r="G23" s="61">
        <f>SUM(G12:G22)</f>
        <v>3</v>
      </c>
      <c r="H23" s="51"/>
      <c r="I23" s="51"/>
      <c r="J23" s="51"/>
      <c r="K23" s="62"/>
    </row>
    <row r="24" spans="2:11" s="4" customFormat="1">
      <c r="B24" s="109"/>
      <c r="C24" s="63"/>
      <c r="D24" s="58" t="s">
        <v>63</v>
      </c>
      <c r="E24" s="72">
        <f>COUNT(E12:E22)*2</f>
        <v>16</v>
      </c>
      <c r="F24" s="58" t="s">
        <v>63</v>
      </c>
      <c r="G24" s="72">
        <f>COUNT(G12:G22)</f>
        <v>8</v>
      </c>
      <c r="H24" s="51"/>
      <c r="I24" s="51"/>
      <c r="J24" s="51"/>
      <c r="K24" s="62"/>
    </row>
    <row r="25" spans="2:11" s="4" customFormat="1">
      <c r="B25" s="109"/>
      <c r="C25" s="63"/>
      <c r="D25" s="56"/>
      <c r="E25" s="57"/>
      <c r="F25" s="56"/>
      <c r="G25" s="57"/>
      <c r="H25" s="51"/>
      <c r="I25" s="51"/>
      <c r="J25" s="51"/>
      <c r="K25" s="62"/>
    </row>
    <row r="26" spans="2:11">
      <c r="D26" s="73" t="s">
        <v>77</v>
      </c>
      <c r="E26" s="76">
        <f>SUM(E7,E23)/SUM(E8,E24)</f>
        <v>0.7142857142857143</v>
      </c>
      <c r="F26" s="73" t="s">
        <v>78</v>
      </c>
      <c r="G26" s="75">
        <f>SUM(G7,G23)/SUM(G8,G24)</f>
        <v>0.35294117647058826</v>
      </c>
    </row>
    <row r="27" spans="2:11" ht="41.25" customHeight="1" thickBot="1">
      <c r="C27" s="78"/>
      <c r="D27" s="205" t="s">
        <v>80</v>
      </c>
      <c r="E27" s="206"/>
      <c r="F27" s="79">
        <f>SUM(E7,G7,E23,G23)/SUM(E8,G8,E24,G24)</f>
        <v>0.57777777777777772</v>
      </c>
      <c r="G27" s="66"/>
    </row>
    <row r="29" spans="2:11" ht="149.5" customHeight="1">
      <c r="C29" s="204" t="s">
        <v>104</v>
      </c>
      <c r="D29" s="204"/>
      <c r="E29" s="204"/>
      <c r="F29" s="204"/>
    </row>
    <row r="30" spans="2:11" ht="80.5" customHeight="1">
      <c r="C30" s="191" t="s">
        <v>83</v>
      </c>
      <c r="D30" s="143"/>
      <c r="E30" s="143"/>
      <c r="F30" s="143"/>
    </row>
    <row r="31" spans="2:11" ht="66.5" customHeight="1">
      <c r="C31" s="191" t="s">
        <v>85</v>
      </c>
      <c r="D31" s="143"/>
      <c r="E31" s="143"/>
      <c r="F31" s="143"/>
      <c r="G31" s="48"/>
      <c r="H31" s="48"/>
      <c r="I31" s="48"/>
      <c r="J31" s="48"/>
    </row>
    <row r="32" spans="2:11" ht="72.5" customHeight="1">
      <c r="C32" s="202" t="s">
        <v>84</v>
      </c>
      <c r="D32" s="203"/>
      <c r="E32" s="203"/>
      <c r="F32" s="203"/>
    </row>
  </sheetData>
  <mergeCells count="10">
    <mergeCell ref="C32:F32"/>
    <mergeCell ref="C31:F31"/>
    <mergeCell ref="C30:F30"/>
    <mergeCell ref="C29:F29"/>
    <mergeCell ref="C1:G1"/>
    <mergeCell ref="B3:C3"/>
    <mergeCell ref="B10:G10"/>
    <mergeCell ref="B11:C11"/>
    <mergeCell ref="B2:G2"/>
    <mergeCell ref="D27:E27"/>
  </mergeCells>
  <pageMargins left="0.23622047244094491" right="0.23622047244094491" top="0.74803149606299213" bottom="0.74803149606299213" header="0.31496062992125984" footer="0.31496062992125984"/>
  <pageSetup orientation="portrait"/>
  <rowBreaks count="1" manualBreakCount="1">
    <brk id="9" max="16383" man="1"/>
  </row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101a94fc-4fb7-49fc-ab36-dbb3e9e3ccdb">10</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SPI Worksheet 1</LongTitle>
    <cat xmlns="101a94fc-4fb7-49fc-ab36-dbb3e9e3ccdb" xsi:nil="true"/>
    <Language xmlns="101a94fc-4fb7-49fc-ab36-dbb3e9e3ccdb">Bilingual</Language>
    <aaa xmlns="101a94fc-4fb7-49fc-ab36-dbb3e9e3ccdb">true</aaa>
    <PublishingStartDate xmlns="http://schemas.microsoft.com/sharepoint/v3" xsi:nil="true"/>
    <Title2 xmlns="101a94fc-4fb7-49fc-ab36-dbb3e9e3ccdb" xsi:nil="true"/>
    <a xmlns="101a94fc-4fb7-49fc-ab36-dbb3e9e3ccdb">1085</a>
    <Presenter xmlns="101a94fc-4fb7-49fc-ab36-dbb3e9e3ccdb">Instructor</Presenter>
    <CategoryOrder xmlns="101a94fc-4fb7-49fc-ab36-dbb3e9e3cc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6361D6-A53F-4300-91B8-779F8B2335CB}"/>
</file>

<file path=customXml/itemProps2.xml><?xml version="1.0" encoding="utf-8"?>
<ds:datastoreItem xmlns:ds="http://schemas.openxmlformats.org/officeDocument/2006/customXml" ds:itemID="{D7B3E89D-DAA3-4E8E-B8EF-9879BCC47889}"/>
</file>

<file path=customXml/itemProps3.xml><?xml version="1.0" encoding="utf-8"?>
<ds:datastoreItem xmlns:ds="http://schemas.openxmlformats.org/officeDocument/2006/customXml" ds:itemID="{6AD8D1CC-C5F8-4CE5-A4DE-B93A01DFC17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Instructions for Lima WGs</vt:lpstr>
      <vt:lpstr>Contents</vt:lpstr>
      <vt:lpstr>1. Indicator Examples</vt:lpstr>
      <vt:lpstr>2. Sample Indicator Chart</vt:lpstr>
      <vt:lpstr>3. Indicator Data</vt:lpstr>
      <vt:lpstr>4A. ALoS Perf Qualitative</vt:lpstr>
      <vt:lpstr>4B. ALoS Perf Quantitative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 Worksheet 1</dc:title>
  <dc:creator/>
  <cp:lastModifiedBy/>
  <dcterms:created xsi:type="dcterms:W3CDTF">2013-02-28T19:29:53Z</dcterms:created>
  <dcterms:modified xsi:type="dcterms:W3CDTF">2013-03-14T17:02:23Z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