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drawings/drawing2.xml" ContentType="application/vnd.openxmlformats-officedocument.drawing+xml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200" windowHeight="7545"/>
  </bookViews>
  <sheets>
    <sheet name="Help" sheetId="5" r:id="rId1"/>
    <sheet name="FANP- sample calculation" sheetId="6" r:id="rId2"/>
    <sheet name="weighing coefficient - options" sheetId="4" r:id="rId3"/>
    <sheet name="weighting coeficient-Criteria" sheetId="3" r:id="rId4"/>
    <sheet name="Risk Index-Monthly" sheetId="7" r:id="rId5"/>
    <sheet name="Overal Risk Index - TREND" sheetId="2" r:id="rId6"/>
  </sheets>
  <calcPr calcId="162913"/>
</workbook>
</file>

<file path=xl/calcChain.xml><?xml version="1.0" encoding="utf-8"?>
<calcChain xmlns="http://schemas.openxmlformats.org/spreadsheetml/2006/main">
  <c r="C5" i="2" l="1"/>
  <c r="T10" i="7"/>
  <c r="T6" i="7"/>
  <c r="AA8" i="7" l="1"/>
  <c r="J11" i="7"/>
  <c r="J10" i="7"/>
  <c r="J9" i="7"/>
  <c r="J8" i="7"/>
  <c r="S6" i="7"/>
  <c r="S18" i="7"/>
  <c r="S11" i="7"/>
  <c r="S10" i="7"/>
  <c r="S7" i="7"/>
  <c r="F23" i="6"/>
  <c r="E22" i="6"/>
  <c r="D21" i="6"/>
  <c r="Q35" i="7" l="1"/>
  <c r="P35" i="7"/>
  <c r="O35" i="7"/>
  <c r="Q34" i="7"/>
  <c r="P34" i="7"/>
  <c r="O34" i="7"/>
  <c r="Q33" i="7"/>
  <c r="P33" i="7"/>
  <c r="O33" i="7"/>
  <c r="Q32" i="7"/>
  <c r="O32" i="7"/>
  <c r="S21" i="7"/>
  <c r="S20" i="7"/>
  <c r="S19" i="7"/>
  <c r="S17" i="7"/>
  <c r="S16" i="7"/>
  <c r="S15" i="7"/>
  <c r="S14" i="7"/>
  <c r="S13" i="7"/>
  <c r="S12" i="7"/>
  <c r="S9" i="7"/>
  <c r="S8" i="7"/>
  <c r="AA9" i="7" l="1"/>
  <c r="AJ9" i="7" s="1"/>
  <c r="T14" i="7"/>
  <c r="AA10" i="7" s="1"/>
  <c r="T18" i="7"/>
  <c r="AA11" i="7" s="1"/>
  <c r="H30" i="3"/>
  <c r="J30" i="3"/>
  <c r="H31" i="3"/>
  <c r="I31" i="3"/>
  <c r="J31" i="3"/>
  <c r="H32" i="3"/>
  <c r="I32" i="3"/>
  <c r="J32" i="3"/>
  <c r="H33" i="3"/>
  <c r="I33" i="3"/>
  <c r="J33" i="3"/>
  <c r="T23" i="7" l="1"/>
  <c r="D26" i="6"/>
  <c r="Q55" i="5"/>
  <c r="P55" i="5"/>
  <c r="O55" i="5"/>
  <c r="Q54" i="5"/>
  <c r="P54" i="5"/>
  <c r="O54" i="5"/>
  <c r="Q53" i="5"/>
  <c r="P53" i="5"/>
  <c r="O53" i="5"/>
  <c r="Q52" i="5"/>
  <c r="O52" i="5"/>
  <c r="C33" i="2" l="1"/>
  <c r="D33" i="2" s="1"/>
  <c r="C29" i="2"/>
  <c r="D29" i="2" s="1"/>
  <c r="C25" i="2"/>
  <c r="D25" i="2" s="1"/>
  <c r="C32" i="2"/>
  <c r="D32" i="2" s="1"/>
  <c r="C28" i="2"/>
  <c r="D28" i="2" s="1"/>
  <c r="C24" i="2"/>
  <c r="D24" i="2" s="1"/>
  <c r="C31" i="2"/>
  <c r="D31" i="2" s="1"/>
  <c r="C27" i="2"/>
  <c r="D27" i="2" s="1"/>
  <c r="C23" i="2"/>
  <c r="C34" i="2"/>
  <c r="D34" i="2" s="1"/>
  <c r="C30" i="2"/>
  <c r="D30" i="2" s="1"/>
  <c r="C26" i="2"/>
  <c r="D26" i="2" s="1"/>
  <c r="T63" i="6"/>
  <c r="F28" i="6"/>
  <c r="E28" i="6"/>
  <c r="D28" i="6"/>
  <c r="F27" i="6"/>
  <c r="E27" i="6"/>
  <c r="D27" i="6"/>
  <c r="F26" i="6"/>
  <c r="E26" i="6"/>
  <c r="L23" i="6"/>
  <c r="I23" i="6"/>
  <c r="K22" i="6"/>
  <c r="H22" i="6"/>
  <c r="J21" i="6"/>
  <c r="G21" i="6"/>
  <c r="O8" i="6"/>
  <c r="N8" i="6"/>
  <c r="M8" i="6"/>
  <c r="O7" i="6"/>
  <c r="N7" i="6"/>
  <c r="M7" i="6"/>
  <c r="O6" i="6"/>
  <c r="N6" i="6"/>
  <c r="M6" i="6"/>
  <c r="O5" i="6"/>
  <c r="M5" i="6"/>
  <c r="M21" i="6" l="1"/>
  <c r="D29" i="6"/>
  <c r="M22" i="6"/>
  <c r="N22" i="6" s="1"/>
  <c r="E32" i="6" s="1"/>
  <c r="F29" i="6"/>
  <c r="N23" i="6"/>
  <c r="F33" i="6" s="1"/>
  <c r="M23" i="6"/>
  <c r="N21" i="6" s="1"/>
  <c r="D34" i="6" s="1"/>
  <c r="E29" i="6"/>
  <c r="E33" i="6" l="1"/>
  <c r="E34" i="6"/>
  <c r="D33" i="6"/>
  <c r="D32" i="6"/>
  <c r="F34" i="6"/>
  <c r="F32" i="6"/>
  <c r="D38" i="6"/>
  <c r="D44" i="6" l="1"/>
  <c r="D41" i="6"/>
  <c r="D40" i="6"/>
  <c r="D37" i="6"/>
  <c r="D48" i="6" s="1"/>
  <c r="D43" i="6"/>
  <c r="D50" i="6" l="1"/>
  <c r="D49" i="6"/>
  <c r="D52" i="6" l="1"/>
  <c r="D55" i="6" s="1"/>
  <c r="D57" i="6" l="1"/>
  <c r="D56" i="6"/>
  <c r="J26" i="4"/>
  <c r="I26" i="4"/>
  <c r="H26" i="4"/>
  <c r="J25" i="4"/>
  <c r="I25" i="4"/>
  <c r="H25" i="4"/>
  <c r="J24" i="4"/>
  <c r="I24" i="4"/>
  <c r="H24" i="4"/>
  <c r="J23" i="4"/>
  <c r="H23" i="4"/>
</calcChain>
</file>

<file path=xl/sharedStrings.xml><?xml version="1.0" encoding="utf-8"?>
<sst xmlns="http://schemas.openxmlformats.org/spreadsheetml/2006/main" count="944" uniqueCount="161">
  <si>
    <t>ENGINEERING &amp; MAINTENANCE</t>
  </si>
  <si>
    <t>AIRPORT SERVICES</t>
  </si>
  <si>
    <t>SECURITY</t>
  </si>
  <si>
    <t>SEVERITY</t>
  </si>
  <si>
    <t>IMPACT ON BUSINESS</t>
  </si>
  <si>
    <t xml:space="preserve">ENGINEERING
 &amp; MAINTENANCE </t>
  </si>
  <si>
    <t>R1</t>
  </si>
  <si>
    <t>R2</t>
  </si>
  <si>
    <t>R3</t>
  </si>
  <si>
    <t>R4</t>
  </si>
  <si>
    <t xml:space="preserve">Jan </t>
  </si>
  <si>
    <t>Organization Safety Risk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</si>
  <si>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</si>
  <si>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</si>
  <si>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</si>
  <si>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</si>
  <si>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</si>
  <si>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</si>
  <si>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</si>
  <si>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</si>
  <si>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</si>
  <si>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</si>
  <si>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</si>
  <si>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Criteria</t>
  </si>
  <si>
    <t>Engineering and Maintenance</t>
  </si>
  <si>
    <t>Airport Services</t>
  </si>
  <si>
    <t>Security</t>
  </si>
  <si>
    <t>M ij</t>
  </si>
  <si>
    <t>L</t>
  </si>
  <si>
    <t>M</t>
  </si>
  <si>
    <t>U</t>
  </si>
  <si>
    <t>S1</t>
  </si>
  <si>
    <t>S2</t>
  </si>
  <si>
    <t>S3</t>
  </si>
  <si>
    <t>S4</t>
  </si>
  <si>
    <t>s1&gt;s2</t>
  </si>
  <si>
    <t>s1&gt;s3</t>
  </si>
  <si>
    <t>S1&gt;s4</t>
  </si>
  <si>
    <t>s2&gt;s1</t>
  </si>
  <si>
    <t>s2&gt;s3</t>
  </si>
  <si>
    <t>S2&gt;s4</t>
  </si>
  <si>
    <t>s3&gt;s1</t>
  </si>
  <si>
    <t>s3&gt;s2</t>
  </si>
  <si>
    <t>s3&gt;s4</t>
  </si>
  <si>
    <t>s4&gt;s1</t>
  </si>
  <si>
    <t>s4&gt;s2</t>
  </si>
  <si>
    <t>s4&gt;s3</t>
  </si>
  <si>
    <t>SUM</t>
  </si>
  <si>
    <t>Linguistic scale</t>
  </si>
  <si>
    <t>Reciprocal scale</t>
  </si>
  <si>
    <t xml:space="preserve">Just equal </t>
  </si>
  <si>
    <t xml:space="preserve">       (1,1,1)A=</t>
  </si>
  <si>
    <t>Equally important</t>
  </si>
  <si>
    <t>(2/3,1,3/2)B=</t>
  </si>
  <si>
    <t>Strongly more important</t>
  </si>
  <si>
    <t>(3/2,2,5/2)C=</t>
  </si>
  <si>
    <t>Very strongly more important</t>
  </si>
  <si>
    <t>(5/2,3,7/2)D=</t>
  </si>
  <si>
    <t>Absolutely more important</t>
  </si>
  <si>
    <t>(7/2,4,9/2)E=</t>
  </si>
  <si>
    <t>STAGE 1 :</t>
  </si>
  <si>
    <t>STAGE2 :</t>
  </si>
  <si>
    <t>STAGE3 :</t>
  </si>
  <si>
    <t>STAGE4 :</t>
  </si>
  <si>
    <t>Severity</t>
  </si>
  <si>
    <t>Impact on business</t>
  </si>
  <si>
    <t>Department</t>
  </si>
  <si>
    <t>A</t>
  </si>
  <si>
    <t>1/C</t>
  </si>
  <si>
    <t>C</t>
  </si>
  <si>
    <t>D</t>
  </si>
  <si>
    <t>1/D</t>
  </si>
  <si>
    <t>E</t>
  </si>
  <si>
    <t>1/E</t>
  </si>
  <si>
    <t>DEPARTMENT</t>
  </si>
  <si>
    <t>B</t>
  </si>
  <si>
    <t>1/A</t>
  </si>
  <si>
    <t>1/B</t>
  </si>
  <si>
    <t>Impact on Business</t>
  </si>
  <si>
    <t>Month</t>
  </si>
  <si>
    <t xml:space="preserve">                                                                         </t>
  </si>
  <si>
    <t xml:space="preserve">                            </t>
  </si>
  <si>
    <t xml:space="preserve"> </t>
  </si>
  <si>
    <t xml:space="preserve">To involve the latent impacts of safety-related accidents and incidents, impact on business was added to the formula. These changes and modifications could be introduced as: </t>
  </si>
  <si>
    <t>Report 1</t>
  </si>
  <si>
    <t>Report 2</t>
  </si>
  <si>
    <t>Report 3</t>
  </si>
  <si>
    <t>Report 4</t>
  </si>
  <si>
    <t>Report 5</t>
  </si>
  <si>
    <t>Impact on</t>
  </si>
  <si>
    <t>Business</t>
  </si>
  <si>
    <t xml:space="preserve">   AIRPORT SERVICES            </t>
  </si>
  <si>
    <t xml:space="preserve">  SECURITY</t>
  </si>
  <si>
    <t>Probability</t>
  </si>
  <si>
    <t xml:space="preserve">Risk Index =  </t>
  </si>
  <si>
    <t>Where P denotes probability, S – severity, and I – impact on business, and α, β, γ – the weighting factors for probability, severity and impact on business, respectively</t>
  </si>
  <si>
    <t xml:space="preserve">Field Risk Index=(FR)i  = </t>
  </si>
  <si>
    <t xml:space="preserve">1.     The Risk Index (RI) is formulated as : </t>
  </si>
  <si>
    <t>2.       The field risk (FR)  is formulated as:</t>
  </si>
  <si>
    <t xml:space="preserve">3.       The Overall Safety Index  (OSI)of the organization: </t>
  </si>
  <si>
    <t>, hangar, etc., are summed up to obtain the Overall Safety Index of the organization:</t>
  </si>
  <si>
    <t>Overall Safety Index=</t>
  </si>
  <si>
    <t xml:space="preserve"> and P is the number of operational fields (sectors/departments/areas). </t>
  </si>
  <si>
    <t>A=</t>
  </si>
  <si>
    <t>B=</t>
  </si>
  <si>
    <t>C=</t>
  </si>
  <si>
    <t>D=</t>
  </si>
  <si>
    <t>E=</t>
  </si>
  <si>
    <t>1/A=</t>
  </si>
  <si>
    <t>1/B=</t>
  </si>
  <si>
    <t>1/C=</t>
  </si>
  <si>
    <t>1/D=</t>
  </si>
  <si>
    <t>1/E=</t>
  </si>
  <si>
    <t xml:space="preserve">Dynamic Safety Risk Assessment </t>
  </si>
  <si>
    <t>Fuzzy Analytical Network Process (FANP)</t>
  </si>
  <si>
    <t xml:space="preserve">These scales are used for pair comparison. Suppose two triangular fuzzy numbers   </t>
  </si>
  <si>
    <t xml:space="preserve">The Fuzzy numbers used in this method are triangular Fuzzy numbers and the Fuzzy scale utilized in this method </t>
  </si>
  <si>
    <t>Step2: The degree of possibility of S2≥ S1   is defined as:</t>
  </si>
  <si>
    <t xml:space="preserve">Step 3: The degree of possibility for a convex Fuzzy number to be greater             than K convex fuzzy numbers Mi (i=1,2,………..,k) can be defined by :   </t>
  </si>
  <si>
    <t>Step 4: Via normalization, the normalized weight vectors are :</t>
  </si>
  <si>
    <t>sum</t>
  </si>
  <si>
    <t>Engineering and Maintenance
field</t>
  </si>
  <si>
    <t>Triangular Fuzzy scale definitions:</t>
  </si>
  <si>
    <t>STAGE5 :</t>
  </si>
  <si>
    <t>ALL options-field  matrix</t>
  </si>
  <si>
    <t>Options- Each Field</t>
  </si>
  <si>
    <t xml:space="preserve"> Triangular Fuzzy scale definitions as : </t>
  </si>
  <si>
    <t>PROBABILITY</t>
  </si>
  <si>
    <t>coefficients for each criteria</t>
  </si>
  <si>
    <t>ALL criteria - safety risk parameters matrix</t>
  </si>
  <si>
    <t xml:space="preserve"> Risk Index= </t>
  </si>
  <si>
    <t>Safety Risk index measurement :</t>
  </si>
  <si>
    <t>Overall Safety Index (OSI) trend-monthly :</t>
  </si>
  <si>
    <t>Safety Risk Index-OSI</t>
  </si>
  <si>
    <t>Fields</t>
  </si>
  <si>
    <t>FR</t>
  </si>
  <si>
    <r>
      <t>Step 1: The value of fuzzy synthetic extent with respect to the i</t>
    </r>
    <r>
      <rPr>
        <b/>
        <vertAlign val="superscript"/>
        <sz val="18"/>
        <color theme="3" tint="-0.249977111117893"/>
        <rFont val="Times New Roman"/>
        <family val="1"/>
      </rPr>
      <t>th</t>
    </r>
    <r>
      <rPr>
        <b/>
        <sz val="18"/>
        <color theme="3" tint="-0.249977111117893"/>
        <rFont val="Times New Roman"/>
        <family val="1"/>
      </rPr>
      <t xml:space="preserve"> object is deﬁned as:</t>
    </r>
  </si>
  <si>
    <t>Corresponding weighing coefficients for each options- Each field:</t>
  </si>
  <si>
    <t>inverse summation</t>
  </si>
  <si>
    <t>Options</t>
  </si>
  <si>
    <t xml:space="preserve">      Engineering and Maintenance</t>
  </si>
  <si>
    <t>NORMALIZED- Overall Safety Index (OSI) trend-monthly :</t>
  </si>
  <si>
    <t>Safety Rate</t>
  </si>
  <si>
    <t xml:space="preserve">Flight Operations </t>
  </si>
  <si>
    <t xml:space="preserve">  FLIGHT Operations            </t>
  </si>
  <si>
    <t xml:space="preserve">   </t>
  </si>
  <si>
    <t xml:space="preserve">Two triangular fuzzy numbers  in coordinate axis </t>
  </si>
  <si>
    <t>Step 5 : Where W is a non-fuzzy number :</t>
  </si>
  <si>
    <t>Field</t>
  </si>
  <si>
    <t>Where RI is thesafety  risk index of a safety report and N is the total number of safety reports received in a definite field</t>
  </si>
  <si>
    <t>The safety Field risks from different sectors: engineering and maintenance, flight operations, security, airport services, dispatch, training, air medical centers, and areas, such as ramp</t>
  </si>
  <si>
    <t>Where FRi is the safety Field   risk, Wi indicates the corresponding weighing coefficients for each field derived by the FANP comparison method,</t>
  </si>
  <si>
    <t xml:space="preserve">corresponding  coefficients-weight  for each field </t>
  </si>
  <si>
    <t>FlIGHT OPERATIONS</t>
  </si>
  <si>
    <t>Corresponding  coefficients - weighing for each criteria- safety risk parameters :</t>
  </si>
  <si>
    <t>All criteria - safety risk parameters matrix</t>
  </si>
  <si>
    <t>corresponding -  weighing coefficients for each criteria</t>
  </si>
  <si>
    <t xml:space="preserve">corresponding - weighing coefficients for each field </t>
  </si>
  <si>
    <t>First month</t>
  </si>
  <si>
    <t xml:space="preserve">Engineering and Maintenance
 </t>
  </si>
  <si>
    <t>FLIGHT OPERATIONS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</si>
</sst>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11"/>
      <color theme="3"/>
      <name val="Calibri"/>
      <family val="2"/>
      <scheme val="minor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002060"/>
      <name val="Calibri"/>
      <family val="2"/>
      <scheme val="minor"/>
    </font>
    <font>
      <b/>
      <sz val="16"/>
      <color rgb="FF002060"/>
      <name val="Times New Roman"/>
      <family val="1"/>
    </font>
    <font>
      <b/>
      <sz val="16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20"/>
      <color theme="3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theme="1"/>
      <name val="B Nazanin"/>
      <charset val="178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8"/>
      <color theme="1"/>
      <name val="B Nazanin"/>
      <charset val="178"/>
    </font>
    <font>
      <b/>
      <i/>
      <sz val="25.5"/>
      <color rgb="FF002060"/>
      <name val="Times New Roman"/>
      <family val="1"/>
    </font>
    <font>
      <b/>
      <sz val="14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vertAlign val="superscript"/>
      <sz val="18"/>
      <color theme="3" tint="-0.249977111117893"/>
      <name val="Times New Roman"/>
      <family val="1"/>
    </font>
    <font>
      <b/>
      <sz val="18"/>
      <color theme="3" tint="-0.249977111117893"/>
      <name val="Times New Roman"/>
      <family val="1"/>
    </font>
    <font>
      <b/>
      <sz val="25.5"/>
      <color theme="1"/>
      <name val="Calibri"/>
      <family val="2"/>
      <scheme val="minor"/>
    </font>
    <font>
      <b/>
      <i/>
      <sz val="28"/>
      <color rgb="FF002060"/>
      <name val="Times New Roman"/>
      <family val="1"/>
    </font>
    <font>
      <b/>
      <i/>
      <sz val="36"/>
      <color rgb="FF002060"/>
      <name val="Times New Roman"/>
      <family val="1"/>
    </font>
    <font>
      <sz val="10"/>
      <color theme="1"/>
      <name val="Calibri"/>
      <family val="2"/>
      <scheme val="minor"/>
    </font>
    <font>
      <sz val="10"/>
      <color theme="1"/>
      <name val="B Nazanin"/>
      <charset val="178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DashDot">
        <color indexed="64"/>
      </left>
      <right style="mediumDashDot">
        <color indexed="64"/>
      </right>
      <top style="mediumDashDot">
        <color indexed="64"/>
      </top>
      <bottom style="mediumDashDot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DotDot">
        <color indexed="64"/>
      </left>
      <right style="thin">
        <color indexed="64"/>
      </right>
      <top style="dashDotDot">
        <color indexed="64"/>
      </top>
      <bottom/>
      <diagonal/>
    </border>
    <border>
      <left style="thin">
        <color indexed="64"/>
      </left>
      <right style="dashDotDot">
        <color indexed="64"/>
      </right>
      <top style="dashDotDot">
        <color indexed="64"/>
      </top>
      <bottom style="thin">
        <color indexed="64"/>
      </bottom>
      <diagonal/>
    </border>
    <border>
      <left style="dashDotDot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DotDot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 style="thin">
        <color indexed="64"/>
      </right>
      <top/>
      <bottom style="dashDot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Dot">
        <color indexed="64"/>
      </bottom>
      <diagonal/>
    </border>
    <border>
      <left style="thin">
        <color indexed="64"/>
      </left>
      <right style="dashDotDot">
        <color indexed="64"/>
      </right>
      <top style="thin">
        <color indexed="64"/>
      </top>
      <bottom style="dashDotDot">
        <color indexed="64"/>
      </bottom>
      <diagonal/>
    </border>
    <border>
      <left style="dashDotDot">
        <color indexed="64"/>
      </left>
      <right style="thin">
        <color indexed="64"/>
      </right>
      <top style="dashDotDot">
        <color indexed="64"/>
      </top>
      <bottom style="thin">
        <color indexed="64"/>
      </bottom>
      <diagonal/>
    </border>
    <border>
      <left style="dashDot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 style="thin">
        <color indexed="64"/>
      </right>
      <top style="thin">
        <color indexed="64"/>
      </top>
      <bottom style="dashDotDot">
        <color indexed="64"/>
      </bottom>
      <diagonal/>
    </border>
    <border>
      <left style="thin">
        <color indexed="64"/>
      </left>
      <right style="dashDotDot">
        <color indexed="64"/>
      </right>
      <top/>
      <bottom style="thin">
        <color indexed="64"/>
      </bottom>
      <diagonal/>
    </border>
    <border>
      <left style="dashDotDot">
        <color indexed="64"/>
      </left>
      <right style="dashDotDot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ashDotDot">
        <color rgb="FF0070C0"/>
      </left>
      <right/>
      <top style="dashDotDot">
        <color rgb="FF0070C0"/>
      </top>
      <bottom/>
      <diagonal/>
    </border>
    <border>
      <left/>
      <right/>
      <top style="dashDotDot">
        <color rgb="FF0070C0"/>
      </top>
      <bottom/>
      <diagonal/>
    </border>
    <border>
      <left/>
      <right style="dashDotDot">
        <color rgb="FF0070C0"/>
      </right>
      <top style="dashDotDot">
        <color rgb="FF0070C0"/>
      </top>
      <bottom/>
      <diagonal/>
    </border>
    <border>
      <left style="dashDotDot">
        <color rgb="FF0070C0"/>
      </left>
      <right/>
      <top/>
      <bottom/>
      <diagonal/>
    </border>
    <border>
      <left/>
      <right style="dashDotDot">
        <color rgb="FF0070C0"/>
      </right>
      <top/>
      <bottom/>
      <diagonal/>
    </border>
    <border>
      <left style="dashDotDot">
        <color rgb="FF0070C0"/>
      </left>
      <right/>
      <top/>
      <bottom style="dashDotDot">
        <color rgb="FF0070C0"/>
      </bottom>
      <diagonal/>
    </border>
    <border>
      <left/>
      <right/>
      <top/>
      <bottom style="dashDotDot">
        <color rgb="FF0070C0"/>
      </bottom>
      <diagonal/>
    </border>
    <border>
      <left/>
      <right style="dashDotDot">
        <color rgb="FF0070C0"/>
      </right>
      <top/>
      <bottom style="dashDotDot">
        <color rgb="FF0070C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3" xfId="0" applyBorder="1"/>
    <xf numFmtId="0" fontId="0" fillId="0" borderId="0" xfId="0" applyBorder="1"/>
    <xf numFmtId="0" fontId="6" fillId="0" borderId="3" xfId="0" applyFont="1" applyBorder="1" applyAlignment="1">
      <alignment horizontal="center" vertical="center" wrapText="1" readingOrder="2"/>
    </xf>
    <xf numFmtId="0" fontId="5" fillId="9" borderId="3" xfId="0" applyFont="1" applyFill="1" applyBorder="1" applyAlignment="1">
      <alignment horizontal="center" vertical="center" wrapText="1" readingOrder="2"/>
    </xf>
    <xf numFmtId="0" fontId="4" fillId="11" borderId="17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 readingOrder="2"/>
    </xf>
    <xf numFmtId="0" fontId="8" fillId="0" borderId="0" xfId="0" applyFont="1" applyAlignment="1">
      <alignment vertical="center"/>
    </xf>
    <xf numFmtId="0" fontId="1" fillId="10" borderId="20" xfId="0" applyFont="1" applyFill="1" applyBorder="1" applyAlignment="1">
      <alignment horizontal="center" vertical="center" wrapText="1"/>
    </xf>
    <xf numFmtId="0" fontId="8" fillId="10" borderId="21" xfId="0" applyFont="1" applyFill="1" applyBorder="1" applyAlignment="1">
      <alignment horizontal="center" vertical="center" wrapText="1" readingOrder="2"/>
    </xf>
    <xf numFmtId="0" fontId="8" fillId="10" borderId="16" xfId="0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" fillId="10" borderId="20" xfId="0" applyFont="1" applyFill="1" applyBorder="1" applyAlignment="1">
      <alignment horizontal="center" vertical="center" wrapText="1" readingOrder="2"/>
    </xf>
    <xf numFmtId="0" fontId="8" fillId="10" borderId="21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horizontal="center" vertical="center" wrapText="1"/>
    </xf>
    <xf numFmtId="0" fontId="6" fillId="10" borderId="3" xfId="0" applyFont="1" applyFill="1" applyBorder="1" applyAlignment="1">
      <alignment horizontal="center" vertical="center" wrapText="1" readingOrder="2"/>
    </xf>
    <xf numFmtId="0" fontId="6" fillId="1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/>
    <xf numFmtId="0" fontId="10" fillId="0" borderId="0" xfId="0" applyFont="1" applyAlignment="1">
      <alignment horizontal="right" vertical="center" readingOrder="2"/>
    </xf>
    <xf numFmtId="0" fontId="9" fillId="0" borderId="0" xfId="0" applyFont="1" applyAlignment="1">
      <alignment horizontal="right" vertical="center" readingOrder="2"/>
    </xf>
    <xf numFmtId="0" fontId="9" fillId="5" borderId="0" xfId="0" applyFont="1" applyFill="1" applyAlignment="1">
      <alignment horizontal="center" vertical="center" wrapText="1" readingOrder="2"/>
    </xf>
    <xf numFmtId="0" fontId="12" fillId="9" borderId="0" xfId="0" applyFont="1" applyFill="1" applyBorder="1"/>
    <xf numFmtId="0" fontId="13" fillId="9" borderId="0" xfId="0" applyFont="1" applyFill="1" applyBorder="1"/>
    <xf numFmtId="0" fontId="14" fillId="9" borderId="0" xfId="0" applyFont="1" applyFill="1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11" fillId="0" borderId="45" xfId="0" applyFont="1" applyBorder="1"/>
    <xf numFmtId="0" fontId="11" fillId="0" borderId="0" xfId="0" applyFont="1" applyBorder="1"/>
    <xf numFmtId="0" fontId="11" fillId="0" borderId="46" xfId="0" applyFont="1" applyBorder="1"/>
    <xf numFmtId="0" fontId="11" fillId="0" borderId="47" xfId="0" applyFont="1" applyBorder="1"/>
    <xf numFmtId="0" fontId="11" fillId="0" borderId="48" xfId="0" applyFont="1" applyBorder="1"/>
    <xf numFmtId="0" fontId="11" fillId="0" borderId="49" xfId="0" applyFont="1" applyBorder="1"/>
    <xf numFmtId="0" fontId="15" fillId="0" borderId="0" xfId="0" applyFont="1"/>
    <xf numFmtId="0" fontId="16" fillId="0" borderId="0" xfId="0" applyFont="1"/>
    <xf numFmtId="0" fontId="17" fillId="0" borderId="0" xfId="0" applyFont="1" applyBorder="1" applyAlignment="1">
      <alignment horizontal="center" vertical="center"/>
    </xf>
    <xf numFmtId="0" fontId="17" fillId="17" borderId="0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7" fillId="17" borderId="0" xfId="0" applyFont="1" applyFill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17" borderId="0" xfId="0" applyFill="1"/>
    <xf numFmtId="0" fontId="17" fillId="9" borderId="19" xfId="0" applyFont="1" applyFill="1" applyBorder="1" applyAlignment="1">
      <alignment horizontal="center" vertical="center" wrapText="1"/>
    </xf>
    <xf numFmtId="0" fontId="10" fillId="16" borderId="3" xfId="0" applyFont="1" applyFill="1" applyBorder="1" applyAlignment="1">
      <alignment horizontal="center" vertical="center" wrapText="1"/>
    </xf>
    <xf numFmtId="0" fontId="18" fillId="9" borderId="3" xfId="0" applyFont="1" applyFill="1" applyBorder="1" applyAlignment="1">
      <alignment horizontal="center" vertical="center" wrapText="1" readingOrder="2"/>
    </xf>
    <xf numFmtId="0" fontId="19" fillId="0" borderId="3" xfId="0" applyFont="1" applyBorder="1" applyAlignment="1">
      <alignment horizontal="center" vertical="center" wrapText="1" readingOrder="2"/>
    </xf>
    <xf numFmtId="0" fontId="0" fillId="9" borderId="3" xfId="0" applyFill="1" applyBorder="1" applyAlignment="1">
      <alignment horizontal="center" vertical="center"/>
    </xf>
    <xf numFmtId="2" fontId="0" fillId="9" borderId="3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12" borderId="3" xfId="0" applyFill="1" applyBorder="1" applyAlignment="1">
      <alignment horizontal="center" vertical="center"/>
    </xf>
    <xf numFmtId="2" fontId="0" fillId="12" borderId="3" xfId="0" applyNumberFormat="1" applyFill="1" applyBorder="1" applyAlignment="1">
      <alignment horizontal="center" vertical="center"/>
    </xf>
    <xf numFmtId="0" fontId="0" fillId="13" borderId="3" xfId="0" applyFill="1" applyBorder="1" applyAlignment="1">
      <alignment horizontal="center" vertical="center"/>
    </xf>
    <xf numFmtId="2" fontId="0" fillId="13" borderId="3" xfId="0" applyNumberFormat="1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2" fontId="0" fillId="11" borderId="3" xfId="0" applyNumberFormat="1" applyFill="1" applyBorder="1" applyAlignment="1">
      <alignment horizontal="center" vertical="center"/>
    </xf>
    <xf numFmtId="0" fontId="0" fillId="14" borderId="3" xfId="0" applyFill="1" applyBorder="1" applyAlignment="1">
      <alignment horizontal="center" vertical="center"/>
    </xf>
    <xf numFmtId="2" fontId="0" fillId="14" borderId="3" xfId="0" applyNumberFormat="1" applyFill="1" applyBorder="1" applyAlignment="1">
      <alignment horizontal="center" vertical="center"/>
    </xf>
    <xf numFmtId="0" fontId="0" fillId="15" borderId="3" xfId="0" applyFill="1" applyBorder="1" applyAlignment="1">
      <alignment horizontal="center" vertical="center"/>
    </xf>
    <xf numFmtId="2" fontId="0" fillId="15" borderId="3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2" fontId="0" fillId="4" borderId="3" xfId="0" applyNumberForma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2" fontId="0" fillId="3" borderId="3" xfId="0" applyNumberFormat="1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2" fontId="0" fillId="17" borderId="3" xfId="0" applyNumberFormat="1" applyFill="1" applyBorder="1" applyAlignment="1">
      <alignment horizontal="center" vertical="center"/>
    </xf>
    <xf numFmtId="0" fontId="0" fillId="17" borderId="3" xfId="0" applyFill="1" applyBorder="1" applyAlignment="1">
      <alignment horizontal="center"/>
    </xf>
    <xf numFmtId="2" fontId="0" fillId="17" borderId="3" xfId="0" applyNumberFormat="1" applyFill="1" applyBorder="1" applyAlignment="1">
      <alignment horizontal="center"/>
    </xf>
    <xf numFmtId="0" fontId="21" fillId="9" borderId="3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9" borderId="4" xfId="0" applyFont="1" applyFill="1" applyBorder="1" applyAlignment="1">
      <alignment horizontal="center" vertical="center"/>
    </xf>
    <xf numFmtId="0" fontId="1" fillId="9" borderId="6" xfId="0" applyFont="1" applyFill="1" applyBorder="1" applyAlignment="1">
      <alignment horizontal="center" vertical="center" wrapText="1"/>
    </xf>
    <xf numFmtId="0" fontId="1" fillId="12" borderId="7" xfId="0" applyFont="1" applyFill="1" applyBorder="1" applyAlignment="1">
      <alignment horizontal="center" vertical="center"/>
    </xf>
    <xf numFmtId="0" fontId="1" fillId="12" borderId="9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 readingOrder="2"/>
    </xf>
    <xf numFmtId="0" fontId="6" fillId="0" borderId="0" xfId="0" applyFont="1" applyBorder="1" applyAlignment="1">
      <alignment horizontal="center" vertical="center" wrapText="1" readingOrder="2"/>
    </xf>
    <xf numFmtId="0" fontId="8" fillId="1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20" fillId="9" borderId="51" xfId="0" applyFont="1" applyFill="1" applyBorder="1" applyAlignment="1">
      <alignment horizontal="center" vertical="center"/>
    </xf>
    <xf numFmtId="0" fontId="22" fillId="9" borderId="53" xfId="0" applyFont="1" applyFill="1" applyBorder="1" applyAlignment="1">
      <alignment vertical="center"/>
    </xf>
    <xf numFmtId="0" fontId="22" fillId="9" borderId="54" xfId="0" applyFont="1" applyFill="1" applyBorder="1" applyAlignment="1">
      <alignment vertical="center"/>
    </xf>
    <xf numFmtId="0" fontId="15" fillId="9" borderId="55" xfId="0" applyFont="1" applyFill="1" applyBorder="1" applyAlignment="1">
      <alignment horizontal="center" vertical="center"/>
    </xf>
    <xf numFmtId="0" fontId="15" fillId="9" borderId="51" xfId="0" applyFont="1" applyFill="1" applyBorder="1" applyAlignment="1">
      <alignment horizontal="center" vertical="center"/>
    </xf>
    <xf numFmtId="2" fontId="8" fillId="0" borderId="8" xfId="0" applyNumberFormat="1" applyFont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vertical="center"/>
    </xf>
    <xf numFmtId="0" fontId="24" fillId="0" borderId="51" xfId="0" applyFont="1" applyBorder="1" applyAlignment="1">
      <alignment horizontal="center" vertical="center" wrapText="1"/>
    </xf>
    <xf numFmtId="0" fontId="25" fillId="2" borderId="51" xfId="0" applyFont="1" applyFill="1" applyBorder="1" applyAlignment="1">
      <alignment horizontal="center" vertical="center"/>
    </xf>
    <xf numFmtId="0" fontId="25" fillId="0" borderId="51" xfId="0" applyFont="1" applyBorder="1" applyAlignment="1">
      <alignment horizontal="center" vertical="center"/>
    </xf>
    <xf numFmtId="0" fontId="25" fillId="3" borderId="51" xfId="0" applyFont="1" applyFill="1" applyBorder="1" applyAlignment="1">
      <alignment horizontal="center" vertical="center"/>
    </xf>
    <xf numFmtId="0" fontId="25" fillId="4" borderId="5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 readingOrder="2"/>
    </xf>
    <xf numFmtId="0" fontId="23" fillId="9" borderId="3" xfId="0" applyFont="1" applyFill="1" applyBorder="1" applyAlignment="1">
      <alignment horizontal="center" vertical="center" wrapText="1" readingOrder="2"/>
    </xf>
    <xf numFmtId="0" fontId="23" fillId="0" borderId="3" xfId="0" applyFont="1" applyBorder="1" applyAlignment="1">
      <alignment horizontal="center" vertical="center" wrapText="1" readingOrder="2"/>
    </xf>
    <xf numFmtId="0" fontId="3" fillId="0" borderId="3" xfId="0" applyFont="1" applyBorder="1" applyAlignment="1">
      <alignment horizontal="center" vertical="center" wrapText="1" readingOrder="2"/>
    </xf>
    <xf numFmtId="0" fontId="25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 wrapText="1" readingOrder="2"/>
    </xf>
    <xf numFmtId="0" fontId="3" fillId="0" borderId="0" xfId="0" applyFont="1" applyBorder="1" applyAlignment="1">
      <alignment horizontal="center" vertical="center" wrapText="1" readingOrder="2"/>
    </xf>
    <xf numFmtId="0" fontId="0" fillId="9" borderId="3" xfId="0" applyFill="1" applyBorder="1" applyAlignment="1">
      <alignment horizontal="center"/>
    </xf>
    <xf numFmtId="2" fontId="0" fillId="9" borderId="3" xfId="0" applyNumberFormat="1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12" borderId="3" xfId="0" applyFill="1" applyBorder="1" applyAlignment="1">
      <alignment horizontal="center"/>
    </xf>
    <xf numFmtId="2" fontId="0" fillId="12" borderId="3" xfId="0" applyNumberFormat="1" applyFill="1" applyBorder="1" applyAlignment="1">
      <alignment horizontal="center"/>
    </xf>
    <xf numFmtId="0" fontId="0" fillId="13" borderId="3" xfId="0" applyFill="1" applyBorder="1" applyAlignment="1">
      <alignment horizontal="center"/>
    </xf>
    <xf numFmtId="2" fontId="0" fillId="13" borderId="3" xfId="0" applyNumberFormat="1" applyFill="1" applyBorder="1" applyAlignment="1">
      <alignment horizontal="center"/>
    </xf>
    <xf numFmtId="0" fontId="0" fillId="11" borderId="3" xfId="0" applyFill="1" applyBorder="1" applyAlignment="1">
      <alignment horizontal="center"/>
    </xf>
    <xf numFmtId="2" fontId="0" fillId="11" borderId="3" xfId="0" applyNumberFormat="1" applyFill="1" applyBorder="1" applyAlignment="1">
      <alignment horizontal="center"/>
    </xf>
    <xf numFmtId="0" fontId="0" fillId="14" borderId="3" xfId="0" applyFill="1" applyBorder="1" applyAlignment="1">
      <alignment horizontal="center"/>
    </xf>
    <xf numFmtId="2" fontId="0" fillId="14" borderId="3" xfId="0" applyNumberFormat="1" applyFill="1" applyBorder="1" applyAlignment="1">
      <alignment horizontal="center"/>
    </xf>
    <xf numFmtId="0" fontId="0" fillId="15" borderId="3" xfId="0" applyFill="1" applyBorder="1" applyAlignment="1">
      <alignment horizontal="center"/>
    </xf>
    <xf numFmtId="2" fontId="0" fillId="15" borderId="3" xfId="0" applyNumberForma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2" fontId="0" fillId="4" borderId="3" xfId="0" applyNumberForma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2" fontId="0" fillId="3" borderId="3" xfId="0" applyNumberFormat="1" applyFill="1" applyBorder="1" applyAlignment="1">
      <alignment horizontal="center"/>
    </xf>
    <xf numFmtId="0" fontId="9" fillId="10" borderId="1" xfId="0" applyFont="1" applyFill="1" applyBorder="1" applyAlignment="1">
      <alignment horizontal="center" vertical="center" wrapText="1" readingOrder="1"/>
    </xf>
    <xf numFmtId="0" fontId="9" fillId="10" borderId="2" xfId="0" applyFont="1" applyFill="1" applyBorder="1" applyAlignment="1">
      <alignment horizontal="center" vertical="center" wrapText="1" readingOrder="1"/>
    </xf>
    <xf numFmtId="0" fontId="12" fillId="9" borderId="51" xfId="0" applyFont="1" applyFill="1" applyBorder="1" applyAlignment="1">
      <alignment horizontal="left" vertical="center"/>
    </xf>
    <xf numFmtId="0" fontId="12" fillId="9" borderId="52" xfId="0" applyFont="1" applyFill="1" applyBorder="1" applyAlignment="1">
      <alignment vertical="center"/>
    </xf>
    <xf numFmtId="0" fontId="12" fillId="9" borderId="53" xfId="0" applyFont="1" applyFill="1" applyBorder="1" applyAlignment="1">
      <alignment vertical="center"/>
    </xf>
    <xf numFmtId="0" fontId="12" fillId="9" borderId="54" xfId="0" applyFont="1" applyFill="1" applyBorder="1" applyAlignment="1">
      <alignment vertical="center"/>
    </xf>
    <xf numFmtId="0" fontId="0" fillId="0" borderId="51" xfId="0" applyBorder="1" applyAlignment="1">
      <alignment horizontal="center" vertical="center"/>
    </xf>
    <xf numFmtId="0" fontId="0" fillId="19" borderId="51" xfId="0" applyFill="1" applyBorder="1" applyAlignment="1">
      <alignment horizontal="center" vertical="center"/>
    </xf>
    <xf numFmtId="2" fontId="0" fillId="0" borderId="51" xfId="0" applyNumberForma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 readingOrder="2"/>
    </xf>
    <xf numFmtId="0" fontId="18" fillId="9" borderId="3" xfId="0" applyFont="1" applyFill="1" applyBorder="1" applyAlignment="1">
      <alignment horizontal="center" vertical="center" wrapText="1" readingOrder="2"/>
    </xf>
    <xf numFmtId="0" fontId="22" fillId="9" borderId="52" xfId="0" applyFont="1" applyFill="1" applyBorder="1" applyAlignment="1">
      <alignment vertical="center"/>
    </xf>
    <xf numFmtId="0" fontId="26" fillId="19" borderId="51" xfId="0" applyFont="1" applyFill="1" applyBorder="1" applyAlignment="1">
      <alignment horizontal="center" vertical="center"/>
    </xf>
    <xf numFmtId="0" fontId="0" fillId="9" borderId="0" xfId="0" applyFill="1"/>
    <xf numFmtId="0" fontId="2" fillId="9" borderId="3" xfId="0" applyFont="1" applyFill="1" applyBorder="1" applyAlignment="1">
      <alignment horizontal="center" vertical="center"/>
    </xf>
    <xf numFmtId="2" fontId="2" fillId="9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2" fontId="2" fillId="12" borderId="3" xfId="0" applyNumberFormat="1" applyFont="1" applyFill="1" applyBorder="1" applyAlignment="1">
      <alignment horizontal="center" vertical="center"/>
    </xf>
    <xf numFmtId="0" fontId="2" fillId="13" borderId="3" xfId="0" applyFont="1" applyFill="1" applyBorder="1" applyAlignment="1">
      <alignment horizontal="center" vertical="center"/>
    </xf>
    <xf numFmtId="2" fontId="2" fillId="13" borderId="3" xfId="0" applyNumberFormat="1" applyFont="1" applyFill="1" applyBorder="1" applyAlignment="1">
      <alignment horizontal="center" vertical="center"/>
    </xf>
    <xf numFmtId="0" fontId="2" fillId="11" borderId="3" xfId="0" applyFont="1" applyFill="1" applyBorder="1" applyAlignment="1">
      <alignment horizontal="center" vertical="center"/>
    </xf>
    <xf numFmtId="2" fontId="2" fillId="11" borderId="3" xfId="0" applyNumberFormat="1" applyFont="1" applyFill="1" applyBorder="1" applyAlignment="1">
      <alignment horizontal="center" vertical="center"/>
    </xf>
    <xf numFmtId="0" fontId="2" fillId="14" borderId="3" xfId="0" applyFont="1" applyFill="1" applyBorder="1" applyAlignment="1">
      <alignment horizontal="center" vertical="center"/>
    </xf>
    <xf numFmtId="2" fontId="2" fillId="14" borderId="3" xfId="0" applyNumberFormat="1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horizontal="center" vertical="center"/>
    </xf>
    <xf numFmtId="2" fontId="2" fillId="15" borderId="3" xfId="0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2" fontId="2" fillId="4" borderId="3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0" fontId="21" fillId="9" borderId="3" xfId="0" applyFont="1" applyFill="1" applyBorder="1" applyAlignment="1">
      <alignment horizontal="center" vertical="center"/>
    </xf>
    <xf numFmtId="0" fontId="29" fillId="9" borderId="51" xfId="0" applyFont="1" applyFill="1" applyBorder="1" applyAlignment="1">
      <alignment horizontal="center" vertical="center"/>
    </xf>
    <xf numFmtId="0" fontId="30" fillId="9" borderId="53" xfId="0" applyFont="1" applyFill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0" fontId="2" fillId="9" borderId="9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2" fontId="2" fillId="0" borderId="1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8" fillId="10" borderId="40" xfId="0" applyFont="1" applyFill="1" applyBorder="1" applyAlignment="1">
      <alignment horizontal="center" vertical="center" wrapText="1" readingOrder="2"/>
    </xf>
    <xf numFmtId="0" fontId="8" fillId="0" borderId="39" xfId="0" applyFont="1" applyBorder="1" applyAlignment="1">
      <alignment horizontal="center" vertical="center" wrapText="1" readingOrder="2"/>
    </xf>
    <xf numFmtId="0" fontId="8" fillId="10" borderId="38" xfId="0" applyFont="1" applyFill="1" applyBorder="1" applyAlignment="1">
      <alignment horizontal="center" vertical="center" wrapText="1" readingOrder="2"/>
    </xf>
    <xf numFmtId="0" fontId="8" fillId="10" borderId="16" xfId="0" applyFont="1" applyFill="1" applyBorder="1" applyAlignment="1">
      <alignment horizontal="center" vertical="center" wrapText="1" readingOrder="2"/>
    </xf>
    <xf numFmtId="0" fontId="8" fillId="0" borderId="22" xfId="0" applyFont="1" applyBorder="1" applyAlignment="1">
      <alignment horizontal="center" vertical="center" wrapText="1" readingOrder="2"/>
    </xf>
    <xf numFmtId="0" fontId="8" fillId="10" borderId="20" xfId="0" applyFont="1" applyFill="1" applyBorder="1" applyAlignment="1">
      <alignment horizontal="center" vertical="center" wrapText="1" readingOrder="2"/>
    </xf>
    <xf numFmtId="0" fontId="8" fillId="0" borderId="0" xfId="0" applyFont="1" applyAlignment="1">
      <alignment horizontal="right" vertical="center" readingOrder="2"/>
    </xf>
    <xf numFmtId="0" fontId="32" fillId="0" borderId="0" xfId="0" applyFont="1"/>
    <xf numFmtId="0" fontId="8" fillId="10" borderId="41" xfId="0" applyFont="1" applyFill="1" applyBorder="1" applyAlignment="1">
      <alignment horizontal="center" vertical="center" wrapText="1" readingOrder="2"/>
    </xf>
    <xf numFmtId="0" fontId="8" fillId="10" borderId="22" xfId="0" applyFont="1" applyFill="1" applyBorder="1" applyAlignment="1">
      <alignment horizontal="center" vertical="center" wrapText="1" readingOrder="2"/>
    </xf>
    <xf numFmtId="0" fontId="33" fillId="0" borderId="39" xfId="0" applyFont="1" applyBorder="1" applyAlignment="1">
      <alignment horizontal="center" vertical="center" wrapText="1" readingOrder="2"/>
    </xf>
    <xf numFmtId="0" fontId="33" fillId="10" borderId="41" xfId="0" applyFont="1" applyFill="1" applyBorder="1" applyAlignment="1">
      <alignment horizontal="center" vertical="center" wrapText="1" readingOrder="2"/>
    </xf>
    <xf numFmtId="0" fontId="8" fillId="5" borderId="0" xfId="0" applyFont="1" applyFill="1" applyAlignment="1">
      <alignment horizontal="center" vertical="center" wrapText="1" readingOrder="2"/>
    </xf>
    <xf numFmtId="0" fontId="8" fillId="0" borderId="0" xfId="0" applyFont="1" applyAlignment="1">
      <alignment horizontal="center" vertical="center" readingOrder="2"/>
    </xf>
    <xf numFmtId="2" fontId="0" fillId="16" borderId="3" xfId="0" applyNumberFormat="1" applyFill="1" applyBorder="1" applyAlignment="1">
      <alignment horizontal="center" vertical="center"/>
    </xf>
    <xf numFmtId="2" fontId="2" fillId="5" borderId="13" xfId="0" applyNumberFormat="1" applyFont="1" applyFill="1" applyBorder="1" applyAlignment="1">
      <alignment vertical="center"/>
    </xf>
    <xf numFmtId="2" fontId="2" fillId="5" borderId="14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8" fillId="0" borderId="3" xfId="0" applyFont="1" applyBorder="1" applyAlignment="1">
      <alignment horizontal="center" vertical="center" wrapText="1" readingOrder="2"/>
    </xf>
    <xf numFmtId="0" fontId="18" fillId="9" borderId="3" xfId="0" applyFont="1" applyFill="1" applyBorder="1" applyAlignment="1">
      <alignment horizontal="center" vertical="center" wrapText="1" readingOrder="2"/>
    </xf>
    <xf numFmtId="0" fontId="0" fillId="16" borderId="3" xfId="0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 wrapText="1" readingOrder="1"/>
    </xf>
    <xf numFmtId="0" fontId="10" fillId="10" borderId="2" xfId="0" applyFont="1" applyFill="1" applyBorder="1" applyAlignment="1">
      <alignment horizontal="center" vertical="center" wrapText="1" readingOrder="1"/>
    </xf>
    <xf numFmtId="0" fontId="0" fillId="18" borderId="0" xfId="0" applyFill="1" applyBorder="1"/>
    <xf numFmtId="0" fontId="12" fillId="18" borderId="0" xfId="0" applyFont="1" applyFill="1" applyBorder="1"/>
    <xf numFmtId="0" fontId="13" fillId="18" borderId="0" xfId="0" applyFont="1" applyFill="1" applyBorder="1"/>
    <xf numFmtId="0" fontId="4" fillId="0" borderId="0" xfId="0" applyFont="1" applyBorder="1" applyAlignment="1">
      <alignment horizontal="center" vertical="center" wrapText="1" readingOrder="2"/>
    </xf>
    <xf numFmtId="0" fontId="18" fillId="0" borderId="0" xfId="0" applyFont="1" applyBorder="1" applyAlignment="1">
      <alignment horizontal="center" vertical="center" wrapText="1" readingOrder="2"/>
    </xf>
    <xf numFmtId="2" fontId="0" fillId="0" borderId="13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10" fillId="9" borderId="3" xfId="0" applyFont="1" applyFill="1" applyBorder="1" applyAlignment="1">
      <alignment horizontal="center" wrapText="1"/>
    </xf>
    <xf numFmtId="0" fontId="10" fillId="9" borderId="3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22" fillId="9" borderId="15" xfId="0" applyFont="1" applyFill="1" applyBorder="1" applyAlignment="1">
      <alignment horizontal="center" vertical="center"/>
    </xf>
    <xf numFmtId="0" fontId="22" fillId="9" borderId="13" xfId="0" applyFont="1" applyFill="1" applyBorder="1" applyAlignment="1">
      <alignment horizontal="center" vertical="center"/>
    </xf>
    <xf numFmtId="0" fontId="22" fillId="9" borderId="14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readingOrder="1"/>
    </xf>
    <xf numFmtId="0" fontId="20" fillId="9" borderId="63" xfId="0" applyFont="1" applyFill="1" applyBorder="1" applyAlignment="1">
      <alignment horizontal="center" vertical="center"/>
    </xf>
    <xf numFmtId="0" fontId="22" fillId="9" borderId="64" xfId="0" applyFont="1" applyFill="1" applyBorder="1" applyAlignment="1">
      <alignment vertical="center"/>
    </xf>
    <xf numFmtId="0" fontId="22" fillId="9" borderId="13" xfId="0" applyFont="1" applyFill="1" applyBorder="1" applyAlignment="1">
      <alignment vertical="center"/>
    </xf>
    <xf numFmtId="0" fontId="22" fillId="9" borderId="14" xfId="0" applyFont="1" applyFill="1" applyBorder="1" applyAlignment="1">
      <alignment vertical="center"/>
    </xf>
    <xf numFmtId="0" fontId="22" fillId="9" borderId="15" xfId="0" applyFont="1" applyFill="1" applyBorder="1" applyAlignment="1">
      <alignment vertical="center"/>
    </xf>
    <xf numFmtId="0" fontId="20" fillId="9" borderId="50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2" fontId="2" fillId="0" borderId="23" xfId="0" applyNumberFormat="1" applyFont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3" borderId="51" xfId="0" applyFont="1" applyFill="1" applyBorder="1" applyAlignment="1">
      <alignment horizontal="center" vertical="center"/>
    </xf>
    <xf numFmtId="0" fontId="2" fillId="4" borderId="51" xfId="0" applyFont="1" applyFill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9" borderId="51" xfId="0" applyFont="1" applyFill="1" applyBorder="1" applyAlignment="1">
      <alignment horizontal="center" vertical="center"/>
    </xf>
    <xf numFmtId="0" fontId="14" fillId="0" borderId="42" xfId="0" applyFont="1" applyBorder="1" applyAlignment="1">
      <alignment horizontal="left" vertical="center" wrapText="1"/>
    </xf>
    <xf numFmtId="0" fontId="14" fillId="0" borderId="43" xfId="0" applyFont="1" applyBorder="1" applyAlignment="1">
      <alignment horizontal="left" vertical="center" wrapText="1"/>
    </xf>
    <xf numFmtId="0" fontId="14" fillId="0" borderId="44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 readingOrder="2"/>
    </xf>
    <xf numFmtId="0" fontId="15" fillId="0" borderId="0" xfId="0" applyFont="1" applyAlignment="1">
      <alignment horizontal="left" vertical="top" wrapText="1"/>
    </xf>
    <xf numFmtId="0" fontId="22" fillId="18" borderId="56" xfId="0" applyFont="1" applyFill="1" applyBorder="1" applyAlignment="1">
      <alignment horizontal="center"/>
    </xf>
    <xf numFmtId="0" fontId="22" fillId="18" borderId="53" xfId="0" applyFont="1" applyFill="1" applyBorder="1" applyAlignment="1">
      <alignment horizontal="center"/>
    </xf>
    <xf numFmtId="0" fontId="22" fillId="18" borderId="54" xfId="0" applyFont="1" applyFill="1" applyBorder="1" applyAlignment="1">
      <alignment horizontal="center"/>
    </xf>
    <xf numFmtId="0" fontId="22" fillId="18" borderId="52" xfId="0" applyFont="1" applyFill="1" applyBorder="1" applyAlignment="1">
      <alignment horizontal="center"/>
    </xf>
    <xf numFmtId="0" fontId="15" fillId="0" borderId="0" xfId="0" applyFont="1" applyAlignment="1">
      <alignment horizontal="left"/>
    </xf>
    <xf numFmtId="0" fontId="8" fillId="9" borderId="0" xfId="0" applyFont="1" applyFill="1" applyAlignment="1">
      <alignment horizontal="center" vertical="center" readingOrder="1"/>
    </xf>
    <xf numFmtId="0" fontId="0" fillId="9" borderId="0" xfId="0" applyFill="1" applyAlignment="1">
      <alignment horizontal="center"/>
    </xf>
    <xf numFmtId="0" fontId="18" fillId="0" borderId="3" xfId="0" applyFont="1" applyBorder="1" applyAlignment="1">
      <alignment horizontal="center" vertical="center" wrapText="1" readingOrder="2"/>
    </xf>
    <xf numFmtId="0" fontId="18" fillId="9" borderId="3" xfId="0" applyFont="1" applyFill="1" applyBorder="1" applyAlignment="1">
      <alignment horizontal="center" vertical="center" wrapText="1" readingOrder="2"/>
    </xf>
    <xf numFmtId="0" fontId="22" fillId="18" borderId="52" xfId="0" applyFont="1" applyFill="1" applyBorder="1" applyAlignment="1">
      <alignment horizontal="center" vertical="center"/>
    </xf>
    <xf numFmtId="0" fontId="22" fillId="18" borderId="53" xfId="0" applyFont="1" applyFill="1" applyBorder="1" applyAlignment="1">
      <alignment horizontal="center" vertical="center"/>
    </xf>
    <xf numFmtId="0" fontId="22" fillId="18" borderId="54" xfId="0" applyFont="1" applyFill="1" applyBorder="1" applyAlignment="1">
      <alignment horizontal="center" vertical="center"/>
    </xf>
    <xf numFmtId="0" fontId="21" fillId="9" borderId="19" xfId="0" applyFont="1" applyFill="1" applyBorder="1" applyAlignment="1">
      <alignment horizontal="center" vertical="center" wrapText="1"/>
    </xf>
    <xf numFmtId="0" fontId="21" fillId="9" borderId="61" xfId="0" applyFont="1" applyFill="1" applyBorder="1" applyAlignment="1">
      <alignment horizontal="center" vertical="center" wrapText="1"/>
    </xf>
    <xf numFmtId="2" fontId="0" fillId="17" borderId="3" xfId="0" applyNumberFormat="1" applyFill="1" applyBorder="1" applyAlignment="1">
      <alignment horizontal="center" vertical="center"/>
    </xf>
    <xf numFmtId="0" fontId="17" fillId="17" borderId="0" xfId="0" applyFont="1" applyFill="1" applyBorder="1" applyAlignment="1">
      <alignment horizontal="center" vertical="center"/>
    </xf>
    <xf numFmtId="0" fontId="21" fillId="9" borderId="3" xfId="0" applyFont="1" applyFill="1" applyBorder="1" applyAlignment="1">
      <alignment horizontal="center" vertical="center"/>
    </xf>
    <xf numFmtId="0" fontId="6" fillId="9" borderId="3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/>
    </xf>
    <xf numFmtId="0" fontId="0" fillId="16" borderId="3" xfId="0" applyFill="1" applyBorder="1" applyAlignment="1">
      <alignment horizontal="center" vertical="center"/>
    </xf>
    <xf numFmtId="0" fontId="22" fillId="9" borderId="53" xfId="0" applyFont="1" applyFill="1" applyBorder="1" applyAlignment="1">
      <alignment horizontal="left" vertical="center"/>
    </xf>
    <xf numFmtId="0" fontId="22" fillId="9" borderId="54" xfId="0" applyFont="1" applyFill="1" applyBorder="1" applyAlignment="1">
      <alignment horizontal="left" vertical="center"/>
    </xf>
    <xf numFmtId="0" fontId="22" fillId="9" borderId="52" xfId="0" applyFont="1" applyFill="1" applyBorder="1" applyAlignment="1">
      <alignment horizontal="left" vertical="center"/>
    </xf>
    <xf numFmtId="0" fontId="30" fillId="9" borderId="53" xfId="0" applyFont="1" applyFill="1" applyBorder="1" applyAlignment="1">
      <alignment horizontal="center" vertical="center" wrapText="1"/>
    </xf>
    <xf numFmtId="0" fontId="30" fillId="9" borderId="62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 wrapText="1" readingOrder="1"/>
    </xf>
    <xf numFmtId="0" fontId="10" fillId="10" borderId="2" xfId="0" applyFont="1" applyFill="1" applyBorder="1" applyAlignment="1">
      <alignment horizontal="center" vertical="center" wrapText="1" readingOrder="1"/>
    </xf>
    <xf numFmtId="0" fontId="10" fillId="0" borderId="1" xfId="0" applyFont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center" vertical="center" wrapText="1" readingOrder="1"/>
    </xf>
    <xf numFmtId="0" fontId="25" fillId="6" borderId="51" xfId="0" applyFont="1" applyFill="1" applyBorder="1" applyAlignment="1">
      <alignment horizontal="center" vertical="center" wrapText="1"/>
    </xf>
    <xf numFmtId="0" fontId="25" fillId="5" borderId="51" xfId="0" applyFont="1" applyFill="1" applyBorder="1" applyAlignment="1">
      <alignment horizontal="center" vertical="center" wrapText="1"/>
    </xf>
    <xf numFmtId="0" fontId="25" fillId="7" borderId="51" xfId="0" applyFont="1" applyFill="1" applyBorder="1" applyAlignment="1">
      <alignment horizontal="center" vertical="center" wrapText="1"/>
    </xf>
    <xf numFmtId="0" fontId="25" fillId="8" borderId="51" xfId="0" applyFont="1" applyFill="1" applyBorder="1" applyAlignment="1">
      <alignment horizontal="center" vertical="center" wrapText="1"/>
    </xf>
    <xf numFmtId="0" fontId="25" fillId="8" borderId="51" xfId="0" applyFont="1" applyFill="1" applyBorder="1" applyAlignment="1">
      <alignment horizontal="center" vertical="center"/>
    </xf>
    <xf numFmtId="0" fontId="31" fillId="9" borderId="52" xfId="0" applyFont="1" applyFill="1" applyBorder="1" applyAlignment="1">
      <alignment horizontal="left" vertical="center"/>
    </xf>
    <xf numFmtId="0" fontId="31" fillId="9" borderId="53" xfId="0" applyFont="1" applyFill="1" applyBorder="1" applyAlignment="1">
      <alignment horizontal="left" vertical="center"/>
    </xf>
    <xf numFmtId="0" fontId="31" fillId="9" borderId="54" xfId="0" applyFont="1" applyFill="1" applyBorder="1" applyAlignment="1">
      <alignment horizontal="left" vertical="center"/>
    </xf>
    <xf numFmtId="0" fontId="9" fillId="5" borderId="0" xfId="0" applyFont="1" applyFill="1" applyAlignment="1">
      <alignment horizontal="left" vertical="center" readingOrder="2"/>
    </xf>
    <xf numFmtId="0" fontId="12" fillId="9" borderId="52" xfId="0" applyFont="1" applyFill="1" applyBorder="1" applyAlignment="1">
      <alignment horizontal="left" vertical="center"/>
    </xf>
    <xf numFmtId="0" fontId="12" fillId="9" borderId="53" xfId="0" applyFont="1" applyFill="1" applyBorder="1" applyAlignment="1">
      <alignment horizontal="left" vertical="center"/>
    </xf>
    <xf numFmtId="0" fontId="12" fillId="9" borderId="54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2" fontId="2" fillId="6" borderId="57" xfId="0" applyNumberFormat="1" applyFont="1" applyFill="1" applyBorder="1" applyAlignment="1">
      <alignment horizontal="center" vertical="center" wrapText="1"/>
    </xf>
    <xf numFmtId="2" fontId="2" fillId="6" borderId="58" xfId="0" applyNumberFormat="1" applyFont="1" applyFill="1" applyBorder="1" applyAlignment="1">
      <alignment horizontal="center" vertical="center" wrapText="1"/>
    </xf>
    <xf numFmtId="2" fontId="2" fillId="5" borderId="59" xfId="0" applyNumberFormat="1" applyFont="1" applyFill="1" applyBorder="1" applyAlignment="1">
      <alignment horizontal="center" vertical="center" wrapText="1"/>
    </xf>
    <xf numFmtId="2" fontId="2" fillId="5" borderId="57" xfId="0" applyNumberFormat="1" applyFont="1" applyFill="1" applyBorder="1" applyAlignment="1">
      <alignment horizontal="center" vertical="center" wrapText="1"/>
    </xf>
    <xf numFmtId="2" fontId="2" fillId="5" borderId="58" xfId="0" applyNumberFormat="1" applyFont="1" applyFill="1" applyBorder="1" applyAlignment="1">
      <alignment horizontal="center" vertical="center" wrapText="1"/>
    </xf>
    <xf numFmtId="2" fontId="2" fillId="7" borderId="59" xfId="0" applyNumberFormat="1" applyFont="1" applyFill="1" applyBorder="1" applyAlignment="1">
      <alignment horizontal="center" vertical="center" wrapText="1"/>
    </xf>
    <xf numFmtId="2" fontId="2" fillId="7" borderId="57" xfId="0" applyNumberFormat="1" applyFont="1" applyFill="1" applyBorder="1" applyAlignment="1">
      <alignment horizontal="center" vertical="center" wrapText="1"/>
    </xf>
    <xf numFmtId="2" fontId="2" fillId="7" borderId="58" xfId="0" applyNumberFormat="1" applyFont="1" applyFill="1" applyBorder="1" applyAlignment="1">
      <alignment horizontal="center" vertical="center" wrapText="1"/>
    </xf>
    <xf numFmtId="0" fontId="8" fillId="10" borderId="40" xfId="0" applyFont="1" applyFill="1" applyBorder="1" applyAlignment="1">
      <alignment horizontal="center" vertical="center" wrapText="1" readingOrder="2"/>
    </xf>
    <xf numFmtId="0" fontId="8" fillId="10" borderId="16" xfId="0" applyFont="1" applyFill="1" applyBorder="1" applyAlignment="1">
      <alignment horizontal="center" vertical="center" wrapText="1" readingOrder="2"/>
    </xf>
    <xf numFmtId="0" fontId="8" fillId="0" borderId="40" xfId="0" applyFont="1" applyBorder="1" applyAlignment="1">
      <alignment horizontal="center" vertical="center" wrapText="1" readingOrder="2"/>
    </xf>
    <xf numFmtId="0" fontId="8" fillId="0" borderId="16" xfId="0" applyFont="1" applyBorder="1" applyAlignment="1">
      <alignment horizontal="center" vertical="center" wrapText="1" readingOrder="2"/>
    </xf>
    <xf numFmtId="0" fontId="8" fillId="0" borderId="38" xfId="0" applyFont="1" applyBorder="1" applyAlignment="1">
      <alignment horizontal="center" vertical="center" wrapText="1" readingOrder="2"/>
    </xf>
    <xf numFmtId="0" fontId="4" fillId="7" borderId="51" xfId="0" applyFont="1" applyFill="1" applyBorder="1" applyAlignment="1">
      <alignment horizontal="center" vertical="center" wrapText="1"/>
    </xf>
    <xf numFmtId="0" fontId="4" fillId="7" borderId="51" xfId="0" applyFont="1" applyFill="1" applyBorder="1" applyAlignment="1">
      <alignment horizontal="center" vertical="center"/>
    </xf>
    <xf numFmtId="0" fontId="4" fillId="8" borderId="51" xfId="0" applyFont="1" applyFill="1" applyBorder="1" applyAlignment="1">
      <alignment horizontal="center" vertical="center" wrapText="1"/>
    </xf>
    <xf numFmtId="2" fontId="2" fillId="8" borderId="12" xfId="0" applyNumberFormat="1" applyFont="1" applyFill="1" applyBorder="1" applyAlignment="1">
      <alignment horizontal="center" vertical="center" wrapText="1"/>
    </xf>
    <xf numFmtId="2" fontId="2" fillId="8" borderId="18" xfId="0" applyNumberFormat="1" applyFont="1" applyFill="1" applyBorder="1" applyAlignment="1">
      <alignment horizontal="center" vertical="center" wrapText="1"/>
    </xf>
    <xf numFmtId="2" fontId="2" fillId="8" borderId="60" xfId="0" applyNumberFormat="1" applyFont="1" applyFill="1" applyBorder="1" applyAlignment="1">
      <alignment horizontal="center" vertical="center" wrapText="1"/>
    </xf>
    <xf numFmtId="0" fontId="2" fillId="6" borderId="26" xfId="0" applyFont="1" applyFill="1" applyBorder="1" applyAlignment="1">
      <alignment horizontal="center" vertical="center" wrapText="1"/>
    </xf>
    <xf numFmtId="0" fontId="2" fillId="6" borderId="28" xfId="0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 wrapText="1"/>
    </xf>
    <xf numFmtId="0" fontId="2" fillId="5" borderId="26" xfId="0" applyFont="1" applyFill="1" applyBorder="1" applyAlignment="1">
      <alignment horizontal="center" vertical="center" wrapText="1"/>
    </xf>
    <xf numFmtId="0" fontId="2" fillId="5" borderId="28" xfId="0" applyFont="1" applyFill="1" applyBorder="1" applyAlignment="1">
      <alignment horizontal="center" vertical="center" wrapText="1"/>
    </xf>
    <xf numFmtId="0" fontId="2" fillId="7" borderId="31" xfId="0" applyFont="1" applyFill="1" applyBorder="1" applyAlignment="1">
      <alignment horizontal="center" vertical="center" wrapText="1"/>
    </xf>
    <xf numFmtId="0" fontId="2" fillId="7" borderId="32" xfId="0" applyFont="1" applyFill="1" applyBorder="1" applyAlignment="1">
      <alignment horizontal="center" vertical="center" wrapText="1"/>
    </xf>
    <xf numFmtId="0" fontId="2" fillId="7" borderId="33" xfId="0" applyFont="1" applyFill="1" applyBorder="1" applyAlignment="1">
      <alignment horizontal="center" vertical="center" wrapText="1"/>
    </xf>
    <xf numFmtId="0" fontId="1" fillId="6" borderId="51" xfId="0" applyFont="1" applyFill="1" applyBorder="1" applyAlignment="1">
      <alignment horizontal="center" vertical="center" wrapText="1"/>
    </xf>
    <xf numFmtId="0" fontId="1" fillId="6" borderId="51" xfId="0" applyFont="1" applyFill="1" applyBorder="1" applyAlignment="1">
      <alignment horizontal="center" vertical="center"/>
    </xf>
    <xf numFmtId="0" fontId="2" fillId="8" borderId="31" xfId="0" applyFont="1" applyFill="1" applyBorder="1" applyAlignment="1">
      <alignment horizontal="center" vertical="center" wrapText="1"/>
    </xf>
    <xf numFmtId="0" fontId="2" fillId="8" borderId="32" xfId="0" applyFont="1" applyFill="1" applyBorder="1" applyAlignment="1">
      <alignment horizontal="center" vertical="center"/>
    </xf>
    <xf numFmtId="0" fontId="2" fillId="8" borderId="33" xfId="0" applyFont="1" applyFill="1" applyBorder="1" applyAlignment="1">
      <alignment horizontal="center" vertical="center"/>
    </xf>
    <xf numFmtId="0" fontId="1" fillId="5" borderId="51" xfId="0" applyFont="1" applyFill="1" applyBorder="1" applyAlignment="1">
      <alignment horizontal="center" vertical="center" wrapText="1"/>
    </xf>
    <xf numFmtId="0" fontId="1" fillId="5" borderId="5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Overal Safety RISK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'Overal Risk Index - TREND'!$B$5:$B$16</c:f>
              <c:strCache>
                <c:ptCount val="12"/>
                <c:pt idx="0">
                  <c:v>Jan 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'Overal Risk Index - TREND'!$C$5:$C$16</c:f>
              <c:numCache>
                <c:formatCode>General</c:formatCode>
                <c:ptCount val="12"/>
                <c:pt idx="0" formatCode="0.00">
                  <c:v>1.1303429960574969</c:v>
                </c:pt>
                <c:pt idx="1">
                  <c:v>1.7</c:v>
                </c:pt>
                <c:pt idx="2">
                  <c:v>1.6</c:v>
                </c:pt>
                <c:pt idx="3">
                  <c:v>1.5</c:v>
                </c:pt>
                <c:pt idx="4">
                  <c:v>1.2</c:v>
                </c:pt>
                <c:pt idx="5">
                  <c:v>1.0900000000000001</c:v>
                </c:pt>
                <c:pt idx="6">
                  <c:v>1.0900000000000001</c:v>
                </c:pt>
                <c:pt idx="7">
                  <c:v>2</c:v>
                </c:pt>
                <c:pt idx="8">
                  <c:v>1.9</c:v>
                </c:pt>
                <c:pt idx="9">
                  <c:v>1.8</c:v>
                </c:pt>
                <c:pt idx="10">
                  <c:v>1.8</c:v>
                </c:pt>
                <c:pt idx="11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F0-43DC-AFFF-2ACB4FAD4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6315216"/>
        <c:axId val="586315776"/>
      </c:lineChart>
      <c:catAx>
        <c:axId val="5863152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6315776"/>
        <c:crosses val="autoZero"/>
        <c:auto val="1"/>
        <c:lblAlgn val="ctr"/>
        <c:lblOffset val="100"/>
        <c:noMultiLvlLbl val="0"/>
      </c:catAx>
      <c:valAx>
        <c:axId val="586315776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6315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Overall</a:t>
            </a:r>
            <a:r>
              <a:rPr lang="en-US" baseline="0"/>
              <a:t> Safety Index(OSI)</a:t>
            </a:r>
            <a:r>
              <a:rPr lang="en-US"/>
              <a:t>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'Overal Risk Index - TREND'!$D$22</c:f>
              <c:strCache>
                <c:ptCount val="1"/>
                <c:pt idx="0">
                  <c:v>Safety Rate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0"/>
                  <c:y val="0.119793511504633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50C-492B-A2E8-B3C700D74905}"/>
                </c:ext>
              </c:extLst>
            </c:dLbl>
            <c:dLbl>
              <c:idx val="6"/>
              <c:layout>
                <c:manualLayout>
                  <c:x val="0"/>
                  <c:y val="9.91394577969377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50C-492B-A2E8-B3C700D749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'Overal Risk Index - TREND'!$B$23:$B$34</c:f>
              <c:strCache>
                <c:ptCount val="12"/>
                <c:pt idx="0">
                  <c:v>Jan 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'Overal Risk Index - TREND'!$D$23:$D$34</c:f>
              <c:numCache>
                <c:formatCode>0.00</c:formatCode>
                <c:ptCount val="12"/>
                <c:pt idx="1">
                  <c:v>50.396826974590866</c:v>
                </c:pt>
                <c:pt idx="2">
                  <c:v>41.549954799614937</c:v>
                </c:pt>
                <c:pt idx="3">
                  <c:v>32.703082624638988</c:v>
                </c:pt>
                <c:pt idx="4">
                  <c:v>6.1624660997111835</c:v>
                </c:pt>
                <c:pt idx="5">
                  <c:v>-3.5690932927623265</c:v>
                </c:pt>
                <c:pt idx="6">
                  <c:v>-3.5690932927623265</c:v>
                </c:pt>
                <c:pt idx="7">
                  <c:v>76.93744349951865</c:v>
                </c:pt>
                <c:pt idx="8">
                  <c:v>68.090571324542722</c:v>
                </c:pt>
                <c:pt idx="9">
                  <c:v>59.243699149566794</c:v>
                </c:pt>
                <c:pt idx="10">
                  <c:v>59.243699149566794</c:v>
                </c:pt>
                <c:pt idx="11">
                  <c:v>68.090571324542722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68-42B8-BB88-ECBD14244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7650976"/>
        <c:axId val="34935438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'Overal Risk Index - TREND'!$C$22</c15:sqref>
                        </c15:formulaRef>
                      </c:ext>
                    </c:extLst>
                    <c:strCache>
                      <c:ptCount val="1"/>
                      <c:pt idx="0">
                        <c:v>Safety Risk Index-OSI</c:v>
                      </c:pt>
                    </c:strCache>
                  </c:strRef>
                </c:tx>
                <c:spPr>
                  <a:solidFill>
                    <a:schemeClr val="accent5">
                      <a:tint val="77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'Overal Risk Index - TREND'!$B$23:$B$34</c15:sqref>
                        </c15:formulaRef>
                      </c:ext>
                    </c:extLst>
                    <c:strCache>
                      <c:ptCount val="12"/>
                      <c:pt idx="0">
                        <c:v>Jan 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'Overal Risk Index - TREND'!$C$23:$C$34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 formatCode="0.00">
                        <c:v>1</c:v>
                      </c:pt>
                      <c:pt idx="1">
                        <c:v>1.5039682697459087</c:v>
                      </c:pt>
                      <c:pt idx="2">
                        <c:v>1.4154995479961494</c:v>
                      </c:pt>
                      <c:pt idx="3">
                        <c:v>1.3270308262463899</c:v>
                      </c:pt>
                      <c:pt idx="4">
                        <c:v>1.0616246609971118</c:v>
                      </c:pt>
                      <c:pt idx="5">
                        <c:v>0.96430906707237674</c:v>
                      </c:pt>
                      <c:pt idx="6">
                        <c:v>0.96430906707237674</c:v>
                      </c:pt>
                      <c:pt idx="7">
                        <c:v>1.7693744349951865</c:v>
                      </c:pt>
                      <c:pt idx="8">
                        <c:v>1.6809057132454273</c:v>
                      </c:pt>
                      <c:pt idx="9">
                        <c:v>1.592436991495668</c:v>
                      </c:pt>
                      <c:pt idx="10">
                        <c:v>1.592436991495668</c:v>
                      </c:pt>
                      <c:pt idx="11">
                        <c:v>1.6809057132454273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D468-42B8-BB88-ECBD142441B6}"/>
                  </c:ext>
                </c:extLst>
              </c15:ser>
            </c15:filteredBarSeries>
          </c:ext>
        </c:extLst>
      </c:barChart>
      <c:catAx>
        <c:axId val="397650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9354384"/>
        <c:crosses val="autoZero"/>
        <c:auto val="1"/>
        <c:lblAlgn val="ctr"/>
        <c:lblOffset val="100"/>
        <c:noMultiLvlLbl val="0"/>
      </c:catAx>
      <c:valAx>
        <c:axId val="349354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7650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wmf"/><Relationship Id="rId3" Type="http://schemas.openxmlformats.org/officeDocument/2006/relationships/image" Target="../media/image8.png"/><Relationship Id="rId7" Type="http://schemas.openxmlformats.org/officeDocument/2006/relationships/image" Target="../media/image11.wmf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0.wmf"/><Relationship Id="rId11" Type="http://schemas.openxmlformats.org/officeDocument/2006/relationships/image" Target="../media/image15.wmf"/><Relationship Id="rId5" Type="http://schemas.microsoft.com/office/2007/relationships/hdphoto" Target="../media/hdphoto1.wdp"/><Relationship Id="rId10" Type="http://schemas.openxmlformats.org/officeDocument/2006/relationships/image" Target="../media/image14.wmf"/><Relationship Id="rId4" Type="http://schemas.openxmlformats.org/officeDocument/2006/relationships/image" Target="../media/image9.png"/><Relationship Id="rId9" Type="http://schemas.openxmlformats.org/officeDocument/2006/relationships/image" Target="../media/image13.w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5" Type="http://schemas.openxmlformats.org/officeDocument/2006/relationships/image" Target="../media/image5.wmf"/><Relationship Id="rId4" Type="http://schemas.openxmlformats.org/officeDocument/2006/relationships/image" Target="../media/image4.w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18.wmf"/><Relationship Id="rId2" Type="http://schemas.openxmlformats.org/officeDocument/2006/relationships/image" Target="../media/image17.emf"/><Relationship Id="rId1" Type="http://schemas.openxmlformats.org/officeDocument/2006/relationships/image" Target="../media/image16.emf"/><Relationship Id="rId6" Type="http://schemas.openxmlformats.org/officeDocument/2006/relationships/image" Target="../media/image21.emf"/><Relationship Id="rId5" Type="http://schemas.openxmlformats.org/officeDocument/2006/relationships/image" Target="../media/image20.wmf"/><Relationship Id="rId4" Type="http://schemas.openxmlformats.org/officeDocument/2006/relationships/image" Target="../media/image19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485775</xdr:colOff>
      <xdr:row>8</xdr:row>
      <xdr:rowOff>95250</xdr:rowOff>
    </xdr:from>
    <xdr:to>
      <xdr:col>11</xdr:col>
      <xdr:colOff>447675</xdr:colOff>
      <xdr:row>9</xdr:row>
      <xdr:rowOff>257175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1047750"/>
          <a:ext cx="17907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484716</xdr:colOff>
      <xdr:row>18</xdr:row>
      <xdr:rowOff>105833</xdr:rowOff>
    </xdr:from>
    <xdr:to>
      <xdr:col>12</xdr:col>
      <xdr:colOff>359833</xdr:colOff>
      <xdr:row>20</xdr:row>
      <xdr:rowOff>143933</xdr:rowOff>
    </xdr:to>
    <xdr:pic>
      <xdr:nvPicPr>
        <xdr:cNvPr id="22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5133" y="4159250"/>
          <a:ext cx="1102783" cy="4931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95250</xdr:colOff>
      <xdr:row>28</xdr:row>
      <xdr:rowOff>161925</xdr:rowOff>
    </xdr:from>
    <xdr:to>
      <xdr:col>12</xdr:col>
      <xdr:colOff>419100</xdr:colOff>
      <xdr:row>32</xdr:row>
      <xdr:rowOff>9525</xdr:rowOff>
    </xdr:to>
    <xdr:pic>
      <xdr:nvPicPr>
        <xdr:cNvPr id="24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0" y="5495925"/>
          <a:ext cx="154305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104775</xdr:colOff>
          <xdr:row>41</xdr:row>
          <xdr:rowOff>180975</xdr:rowOff>
        </xdr:from>
        <xdr:to>
          <xdr:col>6</xdr:col>
          <xdr:colOff>28575</xdr:colOff>
          <xdr:row>43</xdr:row>
          <xdr:rowOff>142875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238125</xdr:colOff>
          <xdr:row>42</xdr:row>
          <xdr:rowOff>28575</xdr:rowOff>
        </xdr:from>
        <xdr:to>
          <xdr:col>8</xdr:col>
          <xdr:colOff>428625</xdr:colOff>
          <xdr:row>43</xdr:row>
          <xdr:rowOff>152400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95250</xdr:colOff>
          <xdr:row>45</xdr:row>
          <xdr:rowOff>0</xdr:rowOff>
        </xdr:from>
        <xdr:to>
          <xdr:col>8</xdr:col>
          <xdr:colOff>180975</xdr:colOff>
          <xdr:row>46</xdr:row>
          <xdr:rowOff>142875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43</xdr:row>
          <xdr:rowOff>0</xdr:rowOff>
        </xdr:from>
        <xdr:to>
          <xdr:col>16</xdr:col>
          <xdr:colOff>28575</xdr:colOff>
          <xdr:row>46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47625</xdr:colOff>
          <xdr:row>46</xdr:row>
          <xdr:rowOff>0</xdr:rowOff>
        </xdr:from>
        <xdr:to>
          <xdr:col>8</xdr:col>
          <xdr:colOff>542925</xdr:colOff>
          <xdr:row>48</xdr:row>
          <xdr:rowOff>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9524</xdr:colOff>
      <xdr:row>56</xdr:row>
      <xdr:rowOff>247650</xdr:rowOff>
    </xdr:from>
    <xdr:to>
      <xdr:col>16</xdr:col>
      <xdr:colOff>529166</xdr:colOff>
      <xdr:row>59</xdr:row>
      <xdr:rowOff>42334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colorTemperature colorTemp="47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4857" y="13148733"/>
          <a:ext cx="8467726" cy="874184"/>
        </a:xfrm>
        <a:prstGeom prst="rect">
          <a:avLst/>
        </a:prstGeom>
      </xdr:spPr>
    </xdr:pic>
    <xdr:clientData/>
  </xdr:twoCellAnchor>
  <xdr:twoCellAnchor>
    <xdr:from>
      <xdr:col>1</xdr:col>
      <xdr:colOff>173087</xdr:colOff>
      <xdr:row>71</xdr:row>
      <xdr:rowOff>159326</xdr:rowOff>
    </xdr:from>
    <xdr:to>
      <xdr:col>31</xdr:col>
      <xdr:colOff>408840</xdr:colOff>
      <xdr:row>72</xdr:row>
      <xdr:rowOff>14545</xdr:rowOff>
    </xdr:to>
    <xdr:sp macro="" textlink="">
      <xdr:nvSpPr>
        <xdr:cNvPr id="130" name="Rectangle 129"/>
        <xdr:cNvSpPr>
          <a:spLocks noChangeArrowheads="1"/>
        </xdr:cNvSpPr>
      </xdr:nvSpPr>
      <xdr:spPr bwMode="auto">
        <a:xfrm>
          <a:off x="782687" y="14999276"/>
          <a:ext cx="18742828" cy="4571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vert="horz" wrap="square" lIns="91440" tIns="45720" rIns="91440" bIns="45720" numCol="1" anchor="ctr" anchorCtr="0" compatLnSpc="1">
          <a:prstTxWarp prst="textNoShape">
            <a:avLst/>
          </a:prstTxWarp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4</xdr:col>
      <xdr:colOff>370434</xdr:colOff>
      <xdr:row>64</xdr:row>
      <xdr:rowOff>3534</xdr:rowOff>
    </xdr:from>
    <xdr:to>
      <xdr:col>12</xdr:col>
      <xdr:colOff>458944</xdr:colOff>
      <xdr:row>66</xdr:row>
      <xdr:rowOff>95305</xdr:rowOff>
    </xdr:to>
    <xdr:pic>
      <xdr:nvPicPr>
        <xdr:cNvPr id="131" name="Picture 130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8834" y="13509984"/>
          <a:ext cx="5550568" cy="472771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275184</xdr:colOff>
      <xdr:row>69</xdr:row>
      <xdr:rowOff>155807</xdr:rowOff>
    </xdr:from>
    <xdr:to>
      <xdr:col>14</xdr:col>
      <xdr:colOff>492823</xdr:colOff>
      <xdr:row>78</xdr:row>
      <xdr:rowOff>155160</xdr:rowOff>
    </xdr:to>
    <xdr:pic>
      <xdr:nvPicPr>
        <xdr:cNvPr id="132" name="Picture 13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584" y="14757632"/>
          <a:ext cx="6898897" cy="1713853"/>
        </a:xfrm>
        <a:prstGeom prst="rect">
          <a:avLst/>
        </a:prstGeom>
        <a:noFill/>
      </xdr:spPr>
    </xdr:pic>
    <xdr:clientData/>
  </xdr:twoCellAnchor>
  <xdr:twoCellAnchor>
    <xdr:from>
      <xdr:col>1</xdr:col>
      <xdr:colOff>92479</xdr:colOff>
      <xdr:row>90</xdr:row>
      <xdr:rowOff>18957</xdr:rowOff>
    </xdr:from>
    <xdr:to>
      <xdr:col>25</xdr:col>
      <xdr:colOff>320132</xdr:colOff>
      <xdr:row>90</xdr:row>
      <xdr:rowOff>64676</xdr:rowOff>
    </xdr:to>
    <xdr:sp macro="" textlink="">
      <xdr:nvSpPr>
        <xdr:cNvPr id="133" name="Rectangle 132"/>
        <xdr:cNvSpPr>
          <a:spLocks noChangeArrowheads="1"/>
        </xdr:cNvSpPr>
      </xdr:nvSpPr>
      <xdr:spPr bwMode="auto">
        <a:xfrm>
          <a:off x="702079" y="18287907"/>
          <a:ext cx="15077128" cy="4571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vert="horz" wrap="square" lIns="91440" tIns="45720" rIns="91440" bIns="45720" numCol="1" anchor="ctr" anchorCtr="0" compatLnSpc="1">
          <a:prstTxWarp prst="textNoShape">
            <a:avLst/>
          </a:prstTxWarp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4</xdr:col>
      <xdr:colOff>258915</xdr:colOff>
      <xdr:row>82</xdr:row>
      <xdr:rowOff>86235</xdr:rowOff>
    </xdr:from>
    <xdr:to>
      <xdr:col>14</xdr:col>
      <xdr:colOff>139692</xdr:colOff>
      <xdr:row>84</xdr:row>
      <xdr:rowOff>79263</xdr:rowOff>
    </xdr:to>
    <xdr:pic>
      <xdr:nvPicPr>
        <xdr:cNvPr id="134" name="Picture 133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7315" y="17717010"/>
          <a:ext cx="6566269" cy="374028"/>
        </a:xfrm>
        <a:prstGeom prst="rect">
          <a:avLst/>
        </a:prstGeom>
        <a:noFill/>
      </xdr:spPr>
    </xdr:pic>
    <xdr:clientData/>
  </xdr:twoCellAnchor>
  <xdr:twoCellAnchor>
    <xdr:from>
      <xdr:col>12</xdr:col>
      <xdr:colOff>471118</xdr:colOff>
      <xdr:row>90</xdr:row>
      <xdr:rowOff>64675</xdr:rowOff>
    </xdr:from>
    <xdr:to>
      <xdr:col>37</xdr:col>
      <xdr:colOff>239706</xdr:colOff>
      <xdr:row>90</xdr:row>
      <xdr:rowOff>110394</xdr:rowOff>
    </xdr:to>
    <xdr:sp macro="" textlink="">
      <xdr:nvSpPr>
        <xdr:cNvPr id="135" name="Rectangle 134"/>
        <xdr:cNvSpPr>
          <a:spLocks noChangeArrowheads="1"/>
        </xdr:cNvSpPr>
      </xdr:nvSpPr>
      <xdr:spPr bwMode="auto">
        <a:xfrm>
          <a:off x="8005393" y="18333625"/>
          <a:ext cx="15008588" cy="4571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vert="horz" wrap="square" lIns="91440" tIns="45720" rIns="91440" bIns="45720" numCol="1" anchor="ctr" anchorCtr="0" compatLnSpc="1">
          <a:prstTxWarp prst="textNoShape">
            <a:avLst/>
          </a:prstTxWarp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4</xdr:col>
      <xdr:colOff>385393</xdr:colOff>
      <xdr:row>84</xdr:row>
      <xdr:rowOff>35762</xdr:rowOff>
    </xdr:from>
    <xdr:to>
      <xdr:col>10</xdr:col>
      <xdr:colOff>178</xdr:colOff>
      <xdr:row>85</xdr:row>
      <xdr:rowOff>173572</xdr:rowOff>
    </xdr:to>
    <xdr:pic>
      <xdr:nvPicPr>
        <xdr:cNvPr id="136" name="Picture 135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3793" y="18047537"/>
          <a:ext cx="3857643" cy="32831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306540</xdr:colOff>
      <xdr:row>89</xdr:row>
      <xdr:rowOff>173970</xdr:rowOff>
    </xdr:from>
    <xdr:to>
      <xdr:col>12</xdr:col>
      <xdr:colOff>534842</xdr:colOff>
      <xdr:row>92</xdr:row>
      <xdr:rowOff>45587</xdr:rowOff>
    </xdr:to>
    <xdr:pic>
      <xdr:nvPicPr>
        <xdr:cNvPr id="137" name="Picture 136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4940" y="19281120"/>
          <a:ext cx="5690360" cy="443117"/>
        </a:xfrm>
        <a:prstGeom prst="rect">
          <a:avLst/>
        </a:prstGeom>
        <a:noFill/>
      </xdr:spPr>
    </xdr:pic>
    <xdr:clientData/>
  </xdr:twoCellAnchor>
  <xdr:twoCellAnchor>
    <xdr:from>
      <xdr:col>1</xdr:col>
      <xdr:colOff>92478</xdr:colOff>
      <xdr:row>99</xdr:row>
      <xdr:rowOff>2977</xdr:rowOff>
    </xdr:from>
    <xdr:to>
      <xdr:col>27</xdr:col>
      <xdr:colOff>206551</xdr:colOff>
      <xdr:row>99</xdr:row>
      <xdr:rowOff>48696</xdr:rowOff>
    </xdr:to>
    <xdr:sp macro="" textlink="">
      <xdr:nvSpPr>
        <xdr:cNvPr id="138" name="Rectangle 137"/>
        <xdr:cNvSpPr>
          <a:spLocks noChangeArrowheads="1"/>
        </xdr:cNvSpPr>
      </xdr:nvSpPr>
      <xdr:spPr bwMode="auto">
        <a:xfrm>
          <a:off x="702078" y="19986427"/>
          <a:ext cx="16182748" cy="4571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vert="horz" wrap="square" lIns="91440" tIns="45720" rIns="91440" bIns="45720" numCol="1" anchor="ctr" anchorCtr="0" compatLnSpc="1">
          <a:prstTxWarp prst="textNoShape">
            <a:avLst/>
          </a:prstTxWarp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4</xdr:col>
      <xdr:colOff>475209</xdr:colOff>
      <xdr:row>96</xdr:row>
      <xdr:rowOff>188750</xdr:rowOff>
    </xdr:from>
    <xdr:to>
      <xdr:col>11</xdr:col>
      <xdr:colOff>305739</xdr:colOff>
      <xdr:row>99</xdr:row>
      <xdr:rowOff>10621</xdr:rowOff>
    </xdr:to>
    <xdr:pic>
      <xdr:nvPicPr>
        <xdr:cNvPr id="139" name="Picture 138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3609" y="20772275"/>
          <a:ext cx="4682988" cy="393371"/>
        </a:xfrm>
        <a:prstGeom prst="rect">
          <a:avLst/>
        </a:prstGeom>
        <a:noFill/>
      </xdr:spPr>
    </xdr:pic>
    <xdr:clientData/>
  </xdr:twoCellAnchor>
  <xdr:twoCellAnchor>
    <xdr:from>
      <xdr:col>1</xdr:col>
      <xdr:colOff>92478</xdr:colOff>
      <xdr:row>100</xdr:row>
      <xdr:rowOff>12502</xdr:rowOff>
    </xdr:from>
    <xdr:to>
      <xdr:col>27</xdr:col>
      <xdr:colOff>206551</xdr:colOff>
      <xdr:row>100</xdr:row>
      <xdr:rowOff>58221</xdr:rowOff>
    </xdr:to>
    <xdr:sp macro="" textlink="">
      <xdr:nvSpPr>
        <xdr:cNvPr id="140" name="Rectangle 139"/>
        <xdr:cNvSpPr>
          <a:spLocks noChangeArrowheads="1"/>
        </xdr:cNvSpPr>
      </xdr:nvSpPr>
      <xdr:spPr bwMode="auto">
        <a:xfrm>
          <a:off x="702078" y="20186452"/>
          <a:ext cx="16182748" cy="4571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vert="horz" wrap="square" lIns="91440" tIns="45720" rIns="91440" bIns="45720" numCol="1" anchor="ctr" anchorCtr="0" compatLnSpc="1">
          <a:prstTxWarp prst="textNoShape">
            <a:avLst/>
          </a:prstTxWarp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>
    <xdr:from>
      <xdr:col>0</xdr:col>
      <xdr:colOff>232767</xdr:colOff>
      <xdr:row>61</xdr:row>
      <xdr:rowOff>38715</xdr:rowOff>
    </xdr:from>
    <xdr:to>
      <xdr:col>1</xdr:col>
      <xdr:colOff>601735</xdr:colOff>
      <xdr:row>63</xdr:row>
      <xdr:rowOff>158932</xdr:rowOff>
    </xdr:to>
    <xdr:sp macro="" textlink="">
      <xdr:nvSpPr>
        <xdr:cNvPr id="141" name="Right Arrow 140"/>
        <xdr:cNvSpPr/>
      </xdr:nvSpPr>
      <xdr:spPr>
        <a:xfrm>
          <a:off x="232767" y="12859365"/>
          <a:ext cx="978568" cy="644092"/>
        </a:xfrm>
        <a:prstGeom prst="rightArrow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/>
            <a:t>1</a:t>
          </a:r>
        </a:p>
      </xdr:txBody>
    </xdr:sp>
    <xdr:clientData/>
  </xdr:twoCellAnchor>
  <xdr:twoCellAnchor>
    <xdr:from>
      <xdr:col>0</xdr:col>
      <xdr:colOff>180631</xdr:colOff>
      <xdr:row>67</xdr:row>
      <xdr:rowOff>13604</xdr:rowOff>
    </xdr:from>
    <xdr:to>
      <xdr:col>1</xdr:col>
      <xdr:colOff>549599</xdr:colOff>
      <xdr:row>69</xdr:row>
      <xdr:rowOff>133821</xdr:rowOff>
    </xdr:to>
    <xdr:sp macro="" textlink="">
      <xdr:nvSpPr>
        <xdr:cNvPr id="142" name="Right Arrow 141"/>
        <xdr:cNvSpPr/>
      </xdr:nvSpPr>
      <xdr:spPr>
        <a:xfrm>
          <a:off x="180631" y="14120129"/>
          <a:ext cx="978568" cy="644092"/>
        </a:xfrm>
        <a:prstGeom prst="rightArrow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457200" rtl="0" eaLnBrk="1" latinLnBrk="0" hangingPunct="1"/>
          <a:r>
            <a:rPr lang="en-US" sz="1800" kern="1200">
              <a:solidFill>
                <a:schemeClr val="dk1"/>
              </a:solidFill>
              <a:latin typeface="+mn-lt"/>
              <a:ea typeface="+mn-ea"/>
              <a:cs typeface="+mn-cs"/>
            </a:rPr>
            <a:t>2</a:t>
          </a:r>
        </a:p>
      </xdr:txBody>
    </xdr:sp>
    <xdr:clientData/>
  </xdr:twoCellAnchor>
  <xdr:twoCellAnchor>
    <xdr:from>
      <xdr:col>0</xdr:col>
      <xdr:colOff>155086</xdr:colOff>
      <xdr:row>80</xdr:row>
      <xdr:rowOff>19154</xdr:rowOff>
    </xdr:from>
    <xdr:to>
      <xdr:col>1</xdr:col>
      <xdr:colOff>524054</xdr:colOff>
      <xdr:row>80</xdr:row>
      <xdr:rowOff>663246</xdr:rowOff>
    </xdr:to>
    <xdr:sp macro="" textlink="">
      <xdr:nvSpPr>
        <xdr:cNvPr id="143" name="Right Arrow 142"/>
        <xdr:cNvSpPr/>
      </xdr:nvSpPr>
      <xdr:spPr>
        <a:xfrm>
          <a:off x="155086" y="18592904"/>
          <a:ext cx="978568" cy="644092"/>
        </a:xfrm>
        <a:prstGeom prst="rightArrow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457200" rtl="0" eaLnBrk="1" latinLnBrk="0" hangingPunct="1"/>
          <a:r>
            <a:rPr lang="en-US" sz="1800" kern="1200">
              <a:solidFill>
                <a:schemeClr val="dk1"/>
              </a:solidFill>
              <a:latin typeface="+mn-lt"/>
              <a:ea typeface="+mn-ea"/>
              <a:cs typeface="+mn-cs"/>
            </a:rPr>
            <a:t>3</a:t>
          </a:r>
        </a:p>
      </xdr:txBody>
    </xdr:sp>
    <xdr:clientData/>
  </xdr:twoCellAnchor>
  <xdr:twoCellAnchor>
    <xdr:from>
      <xdr:col>0</xdr:col>
      <xdr:colOff>133006</xdr:colOff>
      <xdr:row>86</xdr:row>
      <xdr:rowOff>23870</xdr:rowOff>
    </xdr:from>
    <xdr:to>
      <xdr:col>1</xdr:col>
      <xdr:colOff>501974</xdr:colOff>
      <xdr:row>88</xdr:row>
      <xdr:rowOff>144087</xdr:rowOff>
    </xdr:to>
    <xdr:sp macro="" textlink="">
      <xdr:nvSpPr>
        <xdr:cNvPr id="144" name="Right Arrow 143"/>
        <xdr:cNvSpPr/>
      </xdr:nvSpPr>
      <xdr:spPr>
        <a:xfrm>
          <a:off x="133006" y="18445220"/>
          <a:ext cx="978568" cy="644092"/>
        </a:xfrm>
        <a:prstGeom prst="rightArrow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457200" rtl="0" eaLnBrk="1" latinLnBrk="0" hangingPunct="1"/>
          <a:r>
            <a:rPr lang="en-US" sz="1800" kern="1200">
              <a:solidFill>
                <a:schemeClr val="dk1"/>
              </a:solidFill>
              <a:latin typeface="+mn-lt"/>
              <a:ea typeface="+mn-ea"/>
              <a:cs typeface="+mn-cs"/>
            </a:rPr>
            <a:t>4</a:t>
          </a:r>
        </a:p>
      </xdr:txBody>
    </xdr:sp>
    <xdr:clientData/>
  </xdr:twoCellAnchor>
  <xdr:twoCellAnchor>
    <xdr:from>
      <xdr:col>0</xdr:col>
      <xdr:colOff>142531</xdr:colOff>
      <xdr:row>93</xdr:row>
      <xdr:rowOff>8031</xdr:rowOff>
    </xdr:from>
    <xdr:to>
      <xdr:col>1</xdr:col>
      <xdr:colOff>511499</xdr:colOff>
      <xdr:row>96</xdr:row>
      <xdr:rowOff>4423</xdr:rowOff>
    </xdr:to>
    <xdr:sp macro="" textlink="">
      <xdr:nvSpPr>
        <xdr:cNvPr id="145" name="Right Arrow 144"/>
        <xdr:cNvSpPr/>
      </xdr:nvSpPr>
      <xdr:spPr>
        <a:xfrm>
          <a:off x="142531" y="19905756"/>
          <a:ext cx="978568" cy="644092"/>
        </a:xfrm>
        <a:prstGeom prst="rightArrow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457200" rtl="0" eaLnBrk="1" latinLnBrk="0" hangingPunct="1"/>
          <a:r>
            <a:rPr lang="en-US" sz="1800" kern="1200">
              <a:solidFill>
                <a:schemeClr val="dk1"/>
              </a:solidFill>
              <a:latin typeface="+mn-lt"/>
              <a:ea typeface="+mn-ea"/>
              <a:cs typeface="+mn-cs"/>
            </a:rPr>
            <a:t>5</a:t>
          </a:r>
        </a:p>
      </xdr:txBody>
    </xdr:sp>
    <xdr:clientData/>
  </xdr:twoCellAnchor>
  <xdr:twoCellAnchor>
    <xdr:from>
      <xdr:col>0</xdr:col>
      <xdr:colOff>77681</xdr:colOff>
      <xdr:row>4</xdr:row>
      <xdr:rowOff>0</xdr:rowOff>
    </xdr:from>
    <xdr:to>
      <xdr:col>1</xdr:col>
      <xdr:colOff>446649</xdr:colOff>
      <xdr:row>6</xdr:row>
      <xdr:rowOff>120217</xdr:rowOff>
    </xdr:to>
    <xdr:sp macro="" textlink="">
      <xdr:nvSpPr>
        <xdr:cNvPr id="147" name="Right Arrow 146"/>
        <xdr:cNvSpPr/>
      </xdr:nvSpPr>
      <xdr:spPr>
        <a:xfrm>
          <a:off x="77681" y="1019175"/>
          <a:ext cx="978568" cy="644092"/>
        </a:xfrm>
        <a:prstGeom prst="rightArrow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/>
            <a:t>1</a:t>
          </a:r>
        </a:p>
      </xdr:txBody>
    </xdr:sp>
    <xdr:clientData/>
  </xdr:twoCellAnchor>
  <xdr:twoCellAnchor>
    <xdr:from>
      <xdr:col>0</xdr:col>
      <xdr:colOff>111270</xdr:colOff>
      <xdr:row>14</xdr:row>
      <xdr:rowOff>32039</xdr:rowOff>
    </xdr:from>
    <xdr:to>
      <xdr:col>1</xdr:col>
      <xdr:colOff>480238</xdr:colOff>
      <xdr:row>16</xdr:row>
      <xdr:rowOff>152256</xdr:rowOff>
    </xdr:to>
    <xdr:sp macro="" textlink="">
      <xdr:nvSpPr>
        <xdr:cNvPr id="148" name="Right Arrow 147"/>
        <xdr:cNvSpPr/>
      </xdr:nvSpPr>
      <xdr:spPr>
        <a:xfrm>
          <a:off x="111270" y="3175289"/>
          <a:ext cx="978568" cy="644092"/>
        </a:xfrm>
        <a:prstGeom prst="rightArrow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457200" rtl="0" eaLnBrk="1" latinLnBrk="0" hangingPunct="1"/>
          <a:r>
            <a:rPr lang="en-US" sz="1800" kern="1200">
              <a:solidFill>
                <a:schemeClr val="dk1"/>
              </a:solidFill>
              <a:latin typeface="+mn-lt"/>
              <a:ea typeface="+mn-ea"/>
              <a:cs typeface="+mn-cs"/>
            </a:rPr>
            <a:t>2</a:t>
          </a:r>
        </a:p>
      </xdr:txBody>
    </xdr:sp>
    <xdr:clientData/>
  </xdr:twoCellAnchor>
  <xdr:twoCellAnchor>
    <xdr:from>
      <xdr:col>0</xdr:col>
      <xdr:colOff>142875</xdr:colOff>
      <xdr:row>23</xdr:row>
      <xdr:rowOff>85214</xdr:rowOff>
    </xdr:from>
    <xdr:to>
      <xdr:col>1</xdr:col>
      <xdr:colOff>511843</xdr:colOff>
      <xdr:row>26</xdr:row>
      <xdr:rowOff>14931</xdr:rowOff>
    </xdr:to>
    <xdr:sp macro="" textlink="">
      <xdr:nvSpPr>
        <xdr:cNvPr id="149" name="Right Arrow 148"/>
        <xdr:cNvSpPr/>
      </xdr:nvSpPr>
      <xdr:spPr>
        <a:xfrm>
          <a:off x="142875" y="5152514"/>
          <a:ext cx="978568" cy="644092"/>
        </a:xfrm>
        <a:prstGeom prst="rightArrow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457200" rtl="0" eaLnBrk="1" latinLnBrk="0" hangingPunct="1"/>
          <a:r>
            <a:rPr lang="en-US" sz="1800" kern="1200">
              <a:solidFill>
                <a:schemeClr val="dk1"/>
              </a:solidFill>
              <a:latin typeface="+mn-lt"/>
              <a:ea typeface="+mn-ea"/>
              <a:cs typeface="+mn-cs"/>
            </a:rPr>
            <a:t>3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114300</xdr:colOff>
          <xdr:row>45</xdr:row>
          <xdr:rowOff>19050</xdr:rowOff>
        </xdr:from>
        <xdr:to>
          <xdr:col>8</xdr:col>
          <xdr:colOff>533400</xdr:colOff>
          <xdr:row>48</xdr:row>
          <xdr:rowOff>19050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123825</xdr:colOff>
          <xdr:row>42</xdr:row>
          <xdr:rowOff>85725</xdr:rowOff>
        </xdr:from>
        <xdr:to>
          <xdr:col>15</xdr:col>
          <xdr:colOff>247650</xdr:colOff>
          <xdr:row>44</xdr:row>
          <xdr:rowOff>114300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295275</xdr:colOff>
          <xdr:row>42</xdr:row>
          <xdr:rowOff>85725</xdr:rowOff>
        </xdr:from>
        <xdr:to>
          <xdr:col>15</xdr:col>
          <xdr:colOff>304800</xdr:colOff>
          <xdr:row>44</xdr:row>
          <xdr:rowOff>190500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266700</xdr:colOff>
          <xdr:row>46</xdr:row>
          <xdr:rowOff>38100</xdr:rowOff>
        </xdr:from>
        <xdr:to>
          <xdr:col>15</xdr:col>
          <xdr:colOff>381000</xdr:colOff>
          <xdr:row>47</xdr:row>
          <xdr:rowOff>180975</xdr:rowOff>
        </xdr:to>
        <xdr:sp macro="" textlink="">
          <xdr:nvSpPr>
            <xdr:cNvPr id="1039" name="Object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304800</xdr:colOff>
          <xdr:row>42</xdr:row>
          <xdr:rowOff>85725</xdr:rowOff>
        </xdr:from>
        <xdr:to>
          <xdr:col>15</xdr:col>
          <xdr:colOff>466725</xdr:colOff>
          <xdr:row>44</xdr:row>
          <xdr:rowOff>66675</xdr:rowOff>
        </xdr:to>
        <xdr:sp macro="" textlink="">
          <xdr:nvSpPr>
            <xdr:cNvPr id="1041" name="Object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361950</xdr:colOff>
          <xdr:row>45</xdr:row>
          <xdr:rowOff>66675</xdr:rowOff>
        </xdr:from>
        <xdr:to>
          <xdr:col>15</xdr:col>
          <xdr:colOff>447675</xdr:colOff>
          <xdr:row>47</xdr:row>
          <xdr:rowOff>171450</xdr:rowOff>
        </xdr:to>
        <xdr:sp macro="" textlink="">
          <xdr:nvSpPr>
            <xdr:cNvPr id="1043" name="Object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209550</xdr:colOff>
          <xdr:row>45</xdr:row>
          <xdr:rowOff>28575</xdr:rowOff>
        </xdr:from>
        <xdr:to>
          <xdr:col>15</xdr:col>
          <xdr:colOff>381000</xdr:colOff>
          <xdr:row>47</xdr:row>
          <xdr:rowOff>152400</xdr:rowOff>
        </xdr:to>
        <xdr:sp macro="" textlink="">
          <xdr:nvSpPr>
            <xdr:cNvPr id="1044" name="Object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200025</xdr:colOff>
          <xdr:row>31</xdr:row>
          <xdr:rowOff>38100</xdr:rowOff>
        </xdr:from>
        <xdr:to>
          <xdr:col>11</xdr:col>
          <xdr:colOff>161925</xdr:colOff>
          <xdr:row>33</xdr:row>
          <xdr:rowOff>57150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752475</xdr:colOff>
          <xdr:row>36</xdr:row>
          <xdr:rowOff>47625</xdr:rowOff>
        </xdr:from>
        <xdr:to>
          <xdr:col>12</xdr:col>
          <xdr:colOff>0</xdr:colOff>
          <xdr:row>44</xdr:row>
          <xdr:rowOff>38100</xdr:rowOff>
        </xdr:to>
        <xdr:sp macro="" textlink="">
          <xdr:nvSpPr>
            <xdr:cNvPr id="6147" name="Object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581025</xdr:colOff>
          <xdr:row>47</xdr:row>
          <xdr:rowOff>66675</xdr:rowOff>
        </xdr:from>
        <xdr:to>
          <xdr:col>10</xdr:col>
          <xdr:colOff>542925</xdr:colOff>
          <xdr:row>48</xdr:row>
          <xdr:rowOff>95250</xdr:rowOff>
        </xdr:to>
        <xdr:sp macro="" textlink="">
          <xdr:nvSpPr>
            <xdr:cNvPr id="6148" name="Object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771525</xdr:colOff>
          <xdr:row>48</xdr:row>
          <xdr:rowOff>152400</xdr:rowOff>
        </xdr:from>
        <xdr:to>
          <xdr:col>8</xdr:col>
          <xdr:colOff>485775</xdr:colOff>
          <xdr:row>49</xdr:row>
          <xdr:rowOff>152400</xdr:rowOff>
        </xdr:to>
        <xdr:sp macro="" textlink="">
          <xdr:nvSpPr>
            <xdr:cNvPr id="6149" name="Object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657225</xdr:colOff>
          <xdr:row>50</xdr:row>
          <xdr:rowOff>38100</xdr:rowOff>
        </xdr:from>
        <xdr:to>
          <xdr:col>10</xdr:col>
          <xdr:colOff>342900</xdr:colOff>
          <xdr:row>51</xdr:row>
          <xdr:rowOff>114300</xdr:rowOff>
        </xdr:to>
        <xdr:sp macro="" textlink="">
          <xdr:nvSpPr>
            <xdr:cNvPr id="6150" name="Object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495300</xdr:colOff>
          <xdr:row>54</xdr:row>
          <xdr:rowOff>66675</xdr:rowOff>
        </xdr:from>
        <xdr:to>
          <xdr:col>10</xdr:col>
          <xdr:colOff>180975</xdr:colOff>
          <xdr:row>56</xdr:row>
          <xdr:rowOff>114300</xdr:rowOff>
        </xdr:to>
        <xdr:sp macro="" textlink="">
          <xdr:nvSpPr>
            <xdr:cNvPr id="6151" name="Object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109538</xdr:colOff>
      <xdr:row>5</xdr:row>
      <xdr:rowOff>100014</xdr:rowOff>
    </xdr:from>
    <xdr:to>
      <xdr:col>10</xdr:col>
      <xdr:colOff>157163</xdr:colOff>
      <xdr:row>10</xdr:row>
      <xdr:rowOff>38100</xdr:rowOff>
    </xdr:to>
    <xdr:sp macro="" textlink="">
      <xdr:nvSpPr>
        <xdr:cNvPr id="52" name="Bent Arrow 51"/>
        <xdr:cNvSpPr/>
      </xdr:nvSpPr>
      <xdr:spPr>
        <a:xfrm rot="5400000">
          <a:off x="8436770" y="183357"/>
          <a:ext cx="1033461" cy="1266825"/>
        </a:xfrm>
        <a:prstGeom prst="bentArrow">
          <a:avLst/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US"/>
        </a:p>
      </xdr:txBody>
    </xdr:sp>
    <xdr:clientData/>
  </xdr:twoCellAnchor>
  <xdr:twoCellAnchor>
    <xdr:from>
      <xdr:col>6</xdr:col>
      <xdr:colOff>381000</xdr:colOff>
      <xdr:row>5</xdr:row>
      <xdr:rowOff>76201</xdr:rowOff>
    </xdr:from>
    <xdr:to>
      <xdr:col>8</xdr:col>
      <xdr:colOff>104775</xdr:colOff>
      <xdr:row>6</xdr:row>
      <xdr:rowOff>76200</xdr:rowOff>
    </xdr:to>
    <xdr:sp macro="" textlink="">
      <xdr:nvSpPr>
        <xdr:cNvPr id="3" name="TextBox 2"/>
        <xdr:cNvSpPr txBox="1"/>
      </xdr:nvSpPr>
      <xdr:spPr>
        <a:xfrm>
          <a:off x="6191250" y="1285876"/>
          <a:ext cx="1238250" cy="323849"/>
        </a:xfrm>
        <a:prstGeom prst="rect">
          <a:avLst/>
        </a:prstGeom>
        <a:solidFill>
          <a:srgbClr val="66CC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As</a:t>
          </a:r>
          <a:r>
            <a:rPr lang="en-US" sz="11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follow stages : </a:t>
          </a:r>
          <a:endParaRPr lang="en-US" sz="11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84137</xdr:colOff>
      <xdr:row>11</xdr:row>
      <xdr:rowOff>124199</xdr:rowOff>
    </xdr:from>
    <xdr:to>
      <xdr:col>13</xdr:col>
      <xdr:colOff>761633</xdr:colOff>
      <xdr:row>16</xdr:row>
      <xdr:rowOff>279400</xdr:rowOff>
    </xdr:to>
    <xdr:sp macro="" textlink="">
      <xdr:nvSpPr>
        <xdr:cNvPr id="2" name="Bent Arrow 1"/>
        <xdr:cNvSpPr/>
      </xdr:nvSpPr>
      <xdr:spPr>
        <a:xfrm rot="5400000">
          <a:off x="15601159" y="4530302"/>
          <a:ext cx="1742701" cy="1883996"/>
        </a:xfrm>
        <a:prstGeom prst="bentArrow">
          <a:avLst/>
        </a:prstGeom>
        <a:gradFill rotWithShape="1">
          <a:gsLst>
            <a:gs pos="0">
              <a:srgbClr val="4BACC6">
                <a:shade val="51000"/>
                <a:satMod val="130000"/>
              </a:srgbClr>
            </a:gs>
            <a:gs pos="80000">
              <a:srgbClr val="4BACC6">
                <a:shade val="93000"/>
                <a:satMod val="130000"/>
              </a:srgbClr>
            </a:gs>
            <a:gs pos="100000">
              <a:srgbClr val="4BACC6">
                <a:shade val="94000"/>
                <a:satMod val="135000"/>
              </a:srgbClr>
            </a:gs>
          </a:gsLst>
          <a:lin ang="16200000" scaled="0"/>
        </a:gradFill>
        <a:ln w="9525" cap="flat" cmpd="sng" algn="ctr">
          <a:solidFill>
            <a:srgbClr val="4BACC6">
              <a:shade val="95000"/>
              <a:satMod val="105000"/>
            </a:srgb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0</xdr:colOff>
      <xdr:row>11</xdr:row>
      <xdr:rowOff>95250</xdr:rowOff>
    </xdr:from>
    <xdr:to>
      <xdr:col>10</xdr:col>
      <xdr:colOff>63500</xdr:colOff>
      <xdr:row>13</xdr:row>
      <xdr:rowOff>6349</xdr:rowOff>
    </xdr:to>
    <xdr:sp macro="" textlink="">
      <xdr:nvSpPr>
        <xdr:cNvPr id="3" name="TextBox 2"/>
        <xdr:cNvSpPr txBox="1"/>
      </xdr:nvSpPr>
      <xdr:spPr>
        <a:xfrm>
          <a:off x="13668375" y="4572000"/>
          <a:ext cx="1841500" cy="546099"/>
        </a:xfrm>
        <a:prstGeom prst="rect">
          <a:avLst/>
        </a:prstGeom>
        <a:solidFill>
          <a:srgbClr val="66CC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As follow stages :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428625</xdr:colOff>
      <xdr:row>7</xdr:row>
      <xdr:rowOff>76200</xdr:rowOff>
    </xdr:from>
    <xdr:to>
      <xdr:col>11</xdr:col>
      <xdr:colOff>781050</xdr:colOff>
      <xdr:row>10</xdr:row>
      <xdr:rowOff>128928</xdr:rowOff>
    </xdr:to>
    <xdr:sp macro="" textlink="">
      <xdr:nvSpPr>
        <xdr:cNvPr id="4" name="Right Arrow 3"/>
        <xdr:cNvSpPr/>
      </xdr:nvSpPr>
      <xdr:spPr>
        <a:xfrm>
          <a:off x="11525250" y="2409825"/>
          <a:ext cx="1733550" cy="957603"/>
        </a:xfrm>
        <a:prstGeom prst="rightArrow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800" b="1" kern="120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Coefficients</a:t>
          </a:r>
        </a:p>
      </xdr:txBody>
    </xdr:sp>
    <xdr:clientData/>
  </xdr:twoCellAnchor>
  <xdr:twoCellAnchor>
    <xdr:from>
      <xdr:col>20</xdr:col>
      <xdr:colOff>404812</xdr:colOff>
      <xdr:row>6</xdr:row>
      <xdr:rowOff>309563</xdr:rowOff>
    </xdr:from>
    <xdr:to>
      <xdr:col>23</xdr:col>
      <xdr:colOff>312964</xdr:colOff>
      <xdr:row>10</xdr:row>
      <xdr:rowOff>68035</xdr:rowOff>
    </xdr:to>
    <xdr:sp macro="" textlink="">
      <xdr:nvSpPr>
        <xdr:cNvPr id="6" name="Right Arrow 5"/>
        <xdr:cNvSpPr/>
      </xdr:nvSpPr>
      <xdr:spPr>
        <a:xfrm>
          <a:off x="20693062" y="2309813"/>
          <a:ext cx="1765527" cy="996722"/>
        </a:xfrm>
        <a:prstGeom prst="rightArrow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b="1">
              <a:latin typeface="Times New Roman" panose="02020603050405020304" pitchFamily="18" charset="0"/>
              <a:cs typeface="Times New Roman" panose="02020603050405020304" pitchFamily="18" charset="0"/>
            </a:rPr>
            <a:t>RI &amp; FR</a:t>
          </a:r>
        </a:p>
      </xdr:txBody>
    </xdr:sp>
    <xdr:clientData/>
  </xdr:twoCellAnchor>
  <xdr:twoCellAnchor>
    <xdr:from>
      <xdr:col>18</xdr:col>
      <xdr:colOff>1262062</xdr:colOff>
      <xdr:row>4</xdr:row>
      <xdr:rowOff>35719</xdr:rowOff>
    </xdr:from>
    <xdr:to>
      <xdr:col>18</xdr:col>
      <xdr:colOff>3155156</xdr:colOff>
      <xdr:row>4</xdr:row>
      <xdr:rowOff>388144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40812" y="1416844"/>
          <a:ext cx="1893094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19</xdr:col>
      <xdr:colOff>2424113</xdr:colOff>
      <xdr:row>4</xdr:row>
      <xdr:rowOff>107155</xdr:rowOff>
    </xdr:from>
    <xdr:to>
      <xdr:col>19</xdr:col>
      <xdr:colOff>3212307</xdr:colOff>
      <xdr:row>4</xdr:row>
      <xdr:rowOff>535780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31863" y="1488280"/>
          <a:ext cx="788194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25</xdr:col>
      <xdr:colOff>1877786</xdr:colOff>
      <xdr:row>4</xdr:row>
      <xdr:rowOff>95250</xdr:rowOff>
    </xdr:from>
    <xdr:to>
      <xdr:col>26</xdr:col>
      <xdr:colOff>760980</xdr:colOff>
      <xdr:row>4</xdr:row>
      <xdr:rowOff>523875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48929" y="1047750"/>
          <a:ext cx="788194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28</xdr:col>
      <xdr:colOff>68035</xdr:colOff>
      <xdr:row>7</xdr:row>
      <xdr:rowOff>81643</xdr:rowOff>
    </xdr:from>
    <xdr:to>
      <xdr:col>30</xdr:col>
      <xdr:colOff>593611</xdr:colOff>
      <xdr:row>10</xdr:row>
      <xdr:rowOff>183696</xdr:rowOff>
    </xdr:to>
    <xdr:sp macro="" textlink="">
      <xdr:nvSpPr>
        <xdr:cNvPr id="15" name="Right Arrow 14"/>
        <xdr:cNvSpPr/>
      </xdr:nvSpPr>
      <xdr:spPr>
        <a:xfrm>
          <a:off x="34983964" y="2748643"/>
          <a:ext cx="1750218" cy="1000124"/>
        </a:xfrm>
        <a:prstGeom prst="rightArrow">
          <a:avLst/>
        </a:prstGeom>
        <a:gradFill rotWithShape="1">
          <a:gsLst>
            <a:gs pos="0">
              <a:srgbClr val="4F81BD">
                <a:tint val="50000"/>
                <a:satMod val="300000"/>
              </a:srgbClr>
            </a:gs>
            <a:gs pos="35000">
              <a:srgbClr val="4F81BD">
                <a:tint val="37000"/>
                <a:satMod val="300000"/>
              </a:srgbClr>
            </a:gs>
            <a:gs pos="100000">
              <a:srgbClr val="4F81BD">
                <a:tint val="15000"/>
                <a:satMod val="350000"/>
              </a:srgbClr>
            </a:gs>
          </a:gsLst>
          <a:lin ang="16200000" scaled="1"/>
        </a:gradFill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4572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800" b="1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OSI</a:t>
          </a:r>
        </a:p>
      </xdr:txBody>
    </xdr:sp>
    <xdr:clientData/>
  </xdr:twoCellAnchor>
  <xdr:twoCellAnchor>
    <xdr:from>
      <xdr:col>35</xdr:col>
      <xdr:colOff>200705</xdr:colOff>
      <xdr:row>4</xdr:row>
      <xdr:rowOff>27214</xdr:rowOff>
    </xdr:from>
    <xdr:to>
      <xdr:col>37</xdr:col>
      <xdr:colOff>529317</xdr:colOff>
      <xdr:row>4</xdr:row>
      <xdr:rowOff>525575</xdr:rowOff>
    </xdr:to>
    <xdr:pic>
      <xdr:nvPicPr>
        <xdr:cNvPr id="16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02884" y="1537607"/>
          <a:ext cx="1553254" cy="4983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390524</xdr:colOff>
      <xdr:row>2</xdr:row>
      <xdr:rowOff>176212</xdr:rowOff>
    </xdr:from>
    <xdr:to>
      <xdr:col>12</xdr:col>
      <xdr:colOff>485775</xdr:colOff>
      <xdr:row>17</xdr:row>
      <xdr:rowOff>14287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438150</xdr:colOff>
      <xdr:row>21</xdr:row>
      <xdr:rowOff>47625</xdr:rowOff>
    </xdr:from>
    <xdr:to>
      <xdr:col>13</xdr:col>
      <xdr:colOff>304800</xdr:colOff>
      <xdr:row>35</xdr:row>
      <xdr:rowOff>126999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wmf"/><Relationship Id="rId18" Type="http://schemas.openxmlformats.org/officeDocument/2006/relationships/oleObject" Target="../embeddings/oleObject10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wmf"/><Relationship Id="rId12" Type="http://schemas.openxmlformats.org/officeDocument/2006/relationships/oleObject" Target="../embeddings/oleObject5.bin"/><Relationship Id="rId17" Type="http://schemas.openxmlformats.org/officeDocument/2006/relationships/oleObject" Target="../embeddings/oleObject9.bin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8.bin"/><Relationship Id="rId20" Type="http://schemas.openxmlformats.org/officeDocument/2006/relationships/oleObject" Target="../embeddings/oleObject12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wmf"/><Relationship Id="rId5" Type="http://schemas.openxmlformats.org/officeDocument/2006/relationships/image" Target="../media/image1.wmf"/><Relationship Id="rId15" Type="http://schemas.openxmlformats.org/officeDocument/2006/relationships/oleObject" Target="../embeddings/oleObject7.bin"/><Relationship Id="rId10" Type="http://schemas.openxmlformats.org/officeDocument/2006/relationships/oleObject" Target="../embeddings/oleObject4.bin"/><Relationship Id="rId19" Type="http://schemas.openxmlformats.org/officeDocument/2006/relationships/oleObject" Target="../embeddings/oleObject11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wmf"/><Relationship Id="rId14" Type="http://schemas.openxmlformats.org/officeDocument/2006/relationships/oleObject" Target="../embeddings/oleObject6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5.bin"/><Relationship Id="rId13" Type="http://schemas.openxmlformats.org/officeDocument/2006/relationships/image" Target="../media/image20.wmf"/><Relationship Id="rId3" Type="http://schemas.openxmlformats.org/officeDocument/2006/relationships/vmlDrawing" Target="../drawings/vmlDrawing2.vml"/><Relationship Id="rId7" Type="http://schemas.openxmlformats.org/officeDocument/2006/relationships/image" Target="../media/image17.emf"/><Relationship Id="rId12" Type="http://schemas.openxmlformats.org/officeDocument/2006/relationships/oleObject" Target="../embeddings/oleObject17.bin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14.bin"/><Relationship Id="rId11" Type="http://schemas.openxmlformats.org/officeDocument/2006/relationships/image" Target="../media/image19.wmf"/><Relationship Id="rId5" Type="http://schemas.openxmlformats.org/officeDocument/2006/relationships/image" Target="../media/image16.emf"/><Relationship Id="rId15" Type="http://schemas.openxmlformats.org/officeDocument/2006/relationships/image" Target="../media/image21.emf"/><Relationship Id="rId10" Type="http://schemas.openxmlformats.org/officeDocument/2006/relationships/oleObject" Target="../embeddings/oleObject16.bin"/><Relationship Id="rId4" Type="http://schemas.openxmlformats.org/officeDocument/2006/relationships/oleObject" Target="../embeddings/oleObject13.bin"/><Relationship Id="rId9" Type="http://schemas.openxmlformats.org/officeDocument/2006/relationships/image" Target="../media/image18.wmf"/><Relationship Id="rId14" Type="http://schemas.openxmlformats.org/officeDocument/2006/relationships/oleObject" Target="../embeddings/oleObject1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95"/>
  <sheetViews>
    <sheetView tabSelected="1" topLeftCell="A52" zoomScale="90" zoomScaleNormal="90" workbookViewId="0">
      <selection activeCell="R47" sqref="R47"/>
    </sheetView>
  </sheetViews>
  <sheetFormatPr defaultRowHeight="15" x14ac:dyDescent="0.25"/>
  <cols>
    <col min="7" max="7" width="17.85546875" customWidth="1"/>
  </cols>
  <sheetData>
    <row r="1" spans="1:19" ht="15.75" thickBot="1" x14ac:dyDescent="0.3"/>
    <row r="2" spans="1:19" ht="33.75" customHeight="1" thickTop="1" thickBot="1" x14ac:dyDescent="0.45">
      <c r="A2" s="106">
        <v>1</v>
      </c>
      <c r="B2" s="247" t="s">
        <v>113</v>
      </c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9"/>
    </row>
    <row r="3" spans="1:19" ht="15.75" thickTop="1" x14ac:dyDescent="0.25"/>
    <row r="5" spans="1:19" ht="26.25" x14ac:dyDescent="0.4">
      <c r="C5" s="56" t="s">
        <v>97</v>
      </c>
      <c r="D5" s="56"/>
      <c r="E5" s="57"/>
      <c r="F5" s="57"/>
    </row>
    <row r="7" spans="1:19" ht="40.5" customHeight="1" x14ac:dyDescent="0.25">
      <c r="C7" s="242" t="s">
        <v>83</v>
      </c>
      <c r="D7" s="243"/>
      <c r="E7" s="243"/>
      <c r="F7" s="243"/>
      <c r="G7" s="243"/>
      <c r="H7" s="243"/>
      <c r="I7" s="243"/>
      <c r="J7" s="243"/>
      <c r="K7" s="243"/>
      <c r="L7" s="243"/>
      <c r="M7" s="243"/>
      <c r="N7" s="243"/>
      <c r="O7" s="243"/>
      <c r="P7" s="243"/>
      <c r="Q7" s="243"/>
      <c r="R7" s="243"/>
      <c r="S7" s="244"/>
    </row>
    <row r="8" spans="1:19" x14ac:dyDescent="0.25">
      <c r="C8" s="50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2"/>
    </row>
    <row r="9" spans="1:19" x14ac:dyDescent="0.25">
      <c r="C9" s="50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2"/>
    </row>
    <row r="10" spans="1:19" ht="21" x14ac:dyDescent="0.35">
      <c r="C10" s="50"/>
      <c r="D10" s="51"/>
      <c r="E10" s="51"/>
      <c r="F10" s="51"/>
      <c r="G10" s="51"/>
      <c r="H10" s="39" t="s">
        <v>94</v>
      </c>
      <c r="I10" s="40"/>
      <c r="J10" s="41"/>
      <c r="K10" s="40"/>
      <c r="L10" s="41"/>
      <c r="M10" s="51"/>
      <c r="N10" s="51"/>
      <c r="O10" s="51"/>
      <c r="P10" s="51"/>
      <c r="Q10" s="51"/>
      <c r="R10" s="51"/>
      <c r="S10" s="52"/>
    </row>
    <row r="11" spans="1:19" x14ac:dyDescent="0.25">
      <c r="C11" s="50" t="s">
        <v>80</v>
      </c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2"/>
    </row>
    <row r="12" spans="1:19" x14ac:dyDescent="0.25">
      <c r="C12" s="50" t="s">
        <v>81</v>
      </c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2"/>
    </row>
    <row r="13" spans="1:19" x14ac:dyDescent="0.25">
      <c r="C13" s="53" t="s">
        <v>95</v>
      </c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5"/>
    </row>
    <row r="16" spans="1:19" ht="26.25" x14ac:dyDescent="0.4">
      <c r="C16" s="56" t="s">
        <v>98</v>
      </c>
      <c r="D16" s="56"/>
      <c r="E16" s="56"/>
      <c r="F16" s="56"/>
    </row>
    <row r="17" spans="3:19" ht="14.25" customHeight="1" x14ac:dyDescent="0.4">
      <c r="C17" s="56"/>
      <c r="D17" s="56"/>
      <c r="E17" s="56"/>
      <c r="F17" s="56"/>
    </row>
    <row r="18" spans="3:19" x14ac:dyDescent="0.25">
      <c r="C18" s="42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4"/>
    </row>
    <row r="19" spans="3:19" x14ac:dyDescent="0.25">
      <c r="C19" s="45"/>
      <c r="D19" s="7"/>
      <c r="E19" s="7"/>
      <c r="F19" s="7"/>
      <c r="G19" s="7"/>
      <c r="H19" s="211"/>
      <c r="I19" s="211"/>
      <c r="J19" s="211"/>
      <c r="K19" s="211"/>
      <c r="L19" s="211"/>
      <c r="M19" s="211"/>
      <c r="N19" s="7"/>
      <c r="O19" s="7"/>
      <c r="P19" s="7"/>
      <c r="Q19" s="7"/>
      <c r="R19" s="7"/>
      <c r="S19" s="46"/>
    </row>
    <row r="20" spans="3:19" ht="21" x14ac:dyDescent="0.35">
      <c r="C20" s="45"/>
      <c r="D20" s="7"/>
      <c r="E20" s="7"/>
      <c r="F20" s="7"/>
      <c r="G20" s="7"/>
      <c r="H20" s="212" t="s">
        <v>96</v>
      </c>
      <c r="I20" s="212"/>
      <c r="J20" s="212"/>
      <c r="K20" s="213"/>
      <c r="L20" s="213"/>
      <c r="M20" s="211"/>
      <c r="N20" s="7"/>
      <c r="O20" s="7"/>
      <c r="P20" s="7"/>
      <c r="Q20" s="7"/>
      <c r="R20" s="7"/>
      <c r="S20" s="46"/>
    </row>
    <row r="21" spans="3:19" x14ac:dyDescent="0.25">
      <c r="C21" s="45"/>
      <c r="D21" s="7"/>
      <c r="E21" s="7"/>
      <c r="F21" s="7"/>
      <c r="G21" s="7"/>
      <c r="H21" s="211"/>
      <c r="I21" s="211"/>
      <c r="J21" s="211"/>
      <c r="K21" s="211"/>
      <c r="L21" s="211"/>
      <c r="M21" s="211"/>
      <c r="N21" s="7"/>
      <c r="O21" s="7"/>
      <c r="P21" s="7"/>
      <c r="Q21" s="7"/>
      <c r="R21" s="7"/>
      <c r="S21" s="46"/>
    </row>
    <row r="22" spans="3:19" x14ac:dyDescent="0.25">
      <c r="C22" s="47" t="s">
        <v>149</v>
      </c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9"/>
    </row>
    <row r="25" spans="3:19" ht="26.25" x14ac:dyDescent="0.4">
      <c r="C25" s="56" t="s">
        <v>99</v>
      </c>
      <c r="D25" s="56"/>
      <c r="E25" s="56"/>
      <c r="F25" s="56"/>
      <c r="G25" s="56"/>
      <c r="H25" s="35"/>
      <c r="I25" s="35"/>
    </row>
    <row r="27" spans="3:19" x14ac:dyDescent="0.25">
      <c r="C27" s="42" t="s">
        <v>150</v>
      </c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4"/>
    </row>
    <row r="28" spans="3:19" x14ac:dyDescent="0.25">
      <c r="C28" s="45" t="s">
        <v>100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46"/>
    </row>
    <row r="29" spans="3:19" x14ac:dyDescent="0.25">
      <c r="C29" s="45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46"/>
    </row>
    <row r="30" spans="3:19" x14ac:dyDescent="0.25">
      <c r="C30" s="45"/>
      <c r="D30" s="7"/>
      <c r="E30" s="7"/>
      <c r="F30" s="7"/>
      <c r="G30" s="7"/>
      <c r="H30" s="211"/>
      <c r="I30" s="211"/>
      <c r="J30" s="211"/>
      <c r="K30" s="211"/>
      <c r="L30" s="211"/>
      <c r="M30" s="211"/>
      <c r="N30" s="7"/>
      <c r="O30" s="7"/>
      <c r="P30" s="7"/>
      <c r="Q30" s="7"/>
      <c r="R30" s="7"/>
      <c r="S30" s="46"/>
    </row>
    <row r="31" spans="3:19" ht="21" x14ac:dyDescent="0.35">
      <c r="C31" s="45"/>
      <c r="D31" s="7"/>
      <c r="E31" s="7"/>
      <c r="F31" s="7"/>
      <c r="G31" s="7"/>
      <c r="H31" s="212" t="s">
        <v>101</v>
      </c>
      <c r="I31" s="212"/>
      <c r="J31" s="212"/>
      <c r="K31" s="213"/>
      <c r="L31" s="213"/>
      <c r="M31" s="213"/>
      <c r="N31" s="7"/>
      <c r="O31" s="7"/>
      <c r="P31" s="7"/>
      <c r="Q31" s="7"/>
      <c r="R31" s="7"/>
      <c r="S31" s="46"/>
    </row>
    <row r="32" spans="3:19" x14ac:dyDescent="0.25">
      <c r="C32" s="45" t="s">
        <v>82</v>
      </c>
      <c r="D32" s="7"/>
      <c r="E32" s="7"/>
      <c r="F32" s="7"/>
      <c r="G32" s="7"/>
      <c r="H32" s="211"/>
      <c r="I32" s="211"/>
      <c r="J32" s="211"/>
      <c r="K32" s="211"/>
      <c r="L32" s="211"/>
      <c r="M32" s="211"/>
      <c r="N32" s="7"/>
      <c r="O32" s="7"/>
      <c r="P32" s="7"/>
      <c r="Q32" s="7"/>
      <c r="R32" s="7"/>
      <c r="S32" s="46"/>
    </row>
    <row r="33" spans="1:19" x14ac:dyDescent="0.25">
      <c r="C33" s="45" t="s">
        <v>151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46"/>
    </row>
    <row r="34" spans="1:19" x14ac:dyDescent="0.25">
      <c r="C34" s="47" t="s">
        <v>102</v>
      </c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9"/>
    </row>
    <row r="36" spans="1:19" ht="15.75" thickBot="1" x14ac:dyDescent="0.3"/>
    <row r="37" spans="1:19" ht="33" thickTop="1" thickBot="1" x14ac:dyDescent="0.45">
      <c r="A37" s="107">
        <v>2</v>
      </c>
      <c r="B37" s="250" t="s">
        <v>114</v>
      </c>
      <c r="C37" s="248"/>
      <c r="D37" s="248"/>
      <c r="E37" s="248"/>
      <c r="F37" s="248"/>
      <c r="G37" s="248"/>
      <c r="H37" s="248"/>
      <c r="I37" s="248"/>
      <c r="J37" s="248"/>
      <c r="K37" s="248"/>
      <c r="L37" s="248"/>
      <c r="M37" s="248"/>
      <c r="N37" s="248"/>
      <c r="O37" s="248"/>
      <c r="P37" s="248"/>
      <c r="Q37" s="248"/>
      <c r="R37" s="248"/>
      <c r="S37" s="249"/>
    </row>
    <row r="38" spans="1:19" ht="15.75" thickTop="1" x14ac:dyDescent="0.25"/>
    <row r="39" spans="1:19" ht="26.25" x14ac:dyDescent="0.4">
      <c r="C39" s="56" t="s">
        <v>126</v>
      </c>
    </row>
    <row r="40" spans="1:19" x14ac:dyDescent="0.25">
      <c r="D40" t="s">
        <v>116</v>
      </c>
    </row>
    <row r="41" spans="1:19" x14ac:dyDescent="0.25">
      <c r="D41" t="s">
        <v>115</v>
      </c>
    </row>
    <row r="43" spans="1:19" x14ac:dyDescent="0.25">
      <c r="D43" s="252" t="s">
        <v>82</v>
      </c>
      <c r="E43" s="252"/>
      <c r="F43" s="252"/>
      <c r="G43" s="252"/>
      <c r="H43" s="252"/>
      <c r="I43" s="252"/>
      <c r="K43" s="152"/>
      <c r="L43" s="152"/>
      <c r="M43" s="152"/>
      <c r="N43" s="152"/>
      <c r="O43" s="152"/>
      <c r="P43" s="152"/>
    </row>
    <row r="44" spans="1:19" x14ac:dyDescent="0.25">
      <c r="D44" s="252"/>
      <c r="E44" s="252"/>
      <c r="F44" s="252"/>
      <c r="G44" s="252"/>
      <c r="H44" s="252"/>
      <c r="I44" s="252"/>
      <c r="K44" s="253"/>
      <c r="L44" s="253"/>
      <c r="M44" s="253"/>
      <c r="N44" s="253"/>
      <c r="O44" s="253"/>
      <c r="P44" s="253"/>
    </row>
    <row r="45" spans="1:19" x14ac:dyDescent="0.25">
      <c r="D45" s="253"/>
      <c r="E45" s="253"/>
      <c r="F45" s="253"/>
      <c r="G45" s="253"/>
      <c r="H45" s="253"/>
      <c r="I45" s="253"/>
      <c r="K45" s="253"/>
      <c r="L45" s="253"/>
      <c r="M45" s="253"/>
      <c r="N45" s="253"/>
      <c r="O45" s="253"/>
      <c r="P45" s="253"/>
    </row>
    <row r="46" spans="1:19" x14ac:dyDescent="0.25">
      <c r="D46" s="253"/>
      <c r="E46" s="253"/>
      <c r="F46" s="253"/>
      <c r="G46" s="253"/>
      <c r="H46" s="253"/>
      <c r="I46" s="253"/>
      <c r="K46" s="253"/>
      <c r="L46" s="253"/>
      <c r="M46" s="253"/>
      <c r="N46" s="253"/>
      <c r="O46" s="253"/>
      <c r="P46" s="253"/>
    </row>
    <row r="47" spans="1:19" x14ac:dyDescent="0.25">
      <c r="D47" s="253"/>
      <c r="E47" s="253"/>
      <c r="F47" s="253"/>
      <c r="G47" s="253"/>
      <c r="H47" s="253"/>
      <c r="I47" s="253"/>
      <c r="K47" s="152"/>
      <c r="L47" s="152"/>
      <c r="M47" s="152"/>
      <c r="N47" s="152"/>
      <c r="O47" s="152"/>
      <c r="P47" s="152"/>
    </row>
    <row r="48" spans="1:19" x14ac:dyDescent="0.25">
      <c r="D48" s="253"/>
      <c r="E48" s="253"/>
      <c r="F48" s="253"/>
      <c r="G48" s="253"/>
      <c r="H48" s="253"/>
      <c r="I48" s="253"/>
      <c r="K48" s="152"/>
      <c r="M48" s="152"/>
      <c r="N48" s="152"/>
      <c r="O48" s="152"/>
      <c r="P48" s="152"/>
      <c r="R48" t="s">
        <v>145</v>
      </c>
    </row>
    <row r="49" spans="3:17" x14ac:dyDescent="0.25">
      <c r="D49" s="152"/>
      <c r="E49" s="152"/>
      <c r="F49" s="152"/>
      <c r="G49" s="152"/>
      <c r="H49" s="152"/>
      <c r="I49" s="152"/>
      <c r="K49" s="152"/>
      <c r="L49" s="152"/>
      <c r="M49" s="152"/>
      <c r="N49" s="152"/>
      <c r="O49" s="152"/>
      <c r="P49" s="152"/>
    </row>
    <row r="51" spans="3:17" x14ac:dyDescent="0.25">
      <c r="E51" s="255" t="s">
        <v>48</v>
      </c>
      <c r="F51" s="255"/>
      <c r="G51" s="149" t="s">
        <v>49</v>
      </c>
      <c r="H51" s="3"/>
      <c r="I51" s="153" t="s">
        <v>103</v>
      </c>
      <c r="J51" s="154">
        <v>1</v>
      </c>
      <c r="K51" s="154">
        <v>1</v>
      </c>
      <c r="L51" s="154">
        <v>1</v>
      </c>
      <c r="M51" s="155"/>
      <c r="N51" s="156" t="s">
        <v>108</v>
      </c>
      <c r="O51" s="157">
        <v>1</v>
      </c>
      <c r="P51" s="157">
        <v>1</v>
      </c>
      <c r="Q51" s="157">
        <v>1</v>
      </c>
    </row>
    <row r="52" spans="3:17" x14ac:dyDescent="0.25">
      <c r="E52" s="254" t="s">
        <v>50</v>
      </c>
      <c r="F52" s="254"/>
      <c r="G52" s="148" t="s">
        <v>51</v>
      </c>
      <c r="H52" s="3"/>
      <c r="I52" s="158" t="s">
        <v>104</v>
      </c>
      <c r="J52" s="159">
        <v>0.66666666666666663</v>
      </c>
      <c r="K52" s="159">
        <v>1</v>
      </c>
      <c r="L52" s="159">
        <v>1.5</v>
      </c>
      <c r="M52" s="155"/>
      <c r="N52" s="160" t="s">
        <v>109</v>
      </c>
      <c r="O52" s="161">
        <f>1/1.5</f>
        <v>0.66666666666666663</v>
      </c>
      <c r="P52" s="161">
        <v>1</v>
      </c>
      <c r="Q52" s="161">
        <f>1/J52</f>
        <v>1.5</v>
      </c>
    </row>
    <row r="53" spans="3:17" ht="21.75" customHeight="1" x14ac:dyDescent="0.25">
      <c r="E53" s="254" t="s">
        <v>52</v>
      </c>
      <c r="F53" s="254"/>
      <c r="G53" s="148" t="s">
        <v>53</v>
      </c>
      <c r="H53" s="3"/>
      <c r="I53" s="162" t="s">
        <v>105</v>
      </c>
      <c r="J53" s="163">
        <v>1.5</v>
      </c>
      <c r="K53" s="163">
        <v>2</v>
      </c>
      <c r="L53" s="163">
        <v>2.5</v>
      </c>
      <c r="M53" s="155"/>
      <c r="N53" s="164" t="s">
        <v>110</v>
      </c>
      <c r="O53" s="165">
        <f>1/L53</f>
        <v>0.4</v>
      </c>
      <c r="P53" s="165">
        <f>1/K53</f>
        <v>0.5</v>
      </c>
      <c r="Q53" s="165">
        <f>1/J53</f>
        <v>0.66666666666666663</v>
      </c>
    </row>
    <row r="54" spans="3:17" ht="27.75" customHeight="1" x14ac:dyDescent="0.25">
      <c r="E54" s="254" t="s">
        <v>54</v>
      </c>
      <c r="F54" s="254"/>
      <c r="G54" s="148" t="s">
        <v>55</v>
      </c>
      <c r="H54" s="3"/>
      <c r="I54" s="166" t="s">
        <v>106</v>
      </c>
      <c r="J54" s="167">
        <v>2.5</v>
      </c>
      <c r="K54" s="167">
        <v>3</v>
      </c>
      <c r="L54" s="167">
        <v>3.5</v>
      </c>
      <c r="M54" s="155"/>
      <c r="N54" s="168" t="s">
        <v>111</v>
      </c>
      <c r="O54" s="169">
        <f>1/L54</f>
        <v>0.2857142857142857</v>
      </c>
      <c r="P54" s="169">
        <f>1/K54</f>
        <v>0.33333333333333331</v>
      </c>
      <c r="Q54" s="169">
        <f>1/J54</f>
        <v>0.4</v>
      </c>
    </row>
    <row r="55" spans="3:17" ht="28.5" customHeight="1" x14ac:dyDescent="0.25">
      <c r="E55" s="254" t="s">
        <v>56</v>
      </c>
      <c r="F55" s="254"/>
      <c r="G55" s="148" t="s">
        <v>57</v>
      </c>
      <c r="H55" s="3"/>
      <c r="I55" s="153" t="s">
        <v>107</v>
      </c>
      <c r="J55" s="154">
        <v>3.5</v>
      </c>
      <c r="K55" s="154">
        <v>4</v>
      </c>
      <c r="L55" s="154">
        <v>4.5</v>
      </c>
      <c r="M55" s="155"/>
      <c r="N55" s="24" t="s">
        <v>112</v>
      </c>
      <c r="O55" s="170">
        <f>1/L55</f>
        <v>0.22222222222222221</v>
      </c>
      <c r="P55" s="170">
        <f>1/K55</f>
        <v>0.25</v>
      </c>
      <c r="Q55" s="170">
        <f>1/J55</f>
        <v>0.2857142857142857</v>
      </c>
    </row>
    <row r="56" spans="3:17" ht="28.5" customHeight="1" x14ac:dyDescent="0.25">
      <c r="E56" s="254" t="s">
        <v>58</v>
      </c>
      <c r="F56" s="254"/>
      <c r="G56" s="148" t="s">
        <v>59</v>
      </c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3:17" ht="28.5" customHeight="1" x14ac:dyDescent="0.25">
      <c r="E57" s="215"/>
      <c r="F57" s="215"/>
      <c r="G57" s="215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3:17" ht="28.5" customHeight="1" x14ac:dyDescent="0.25">
      <c r="E58" s="215"/>
      <c r="F58" s="215"/>
      <c r="G58" s="215"/>
      <c r="H58" s="3"/>
      <c r="I58" s="3"/>
      <c r="J58" s="3"/>
      <c r="K58" s="3"/>
      <c r="L58" s="3"/>
      <c r="M58" s="3"/>
      <c r="N58" s="3"/>
      <c r="O58" s="3"/>
      <c r="P58" s="3"/>
      <c r="Q58" s="3"/>
    </row>
    <row r="59" spans="3:17" ht="28.5" customHeight="1" x14ac:dyDescent="0.25">
      <c r="E59" s="215"/>
      <c r="F59" s="215"/>
      <c r="G59" s="215"/>
      <c r="H59" s="3"/>
      <c r="I59" s="3"/>
      <c r="J59" s="3"/>
      <c r="K59" s="3"/>
      <c r="L59" s="3"/>
      <c r="M59" s="3"/>
      <c r="N59" s="3"/>
      <c r="O59" s="3"/>
      <c r="P59" s="3"/>
      <c r="Q59" s="3"/>
    </row>
    <row r="60" spans="3:17" ht="28.5" customHeight="1" x14ac:dyDescent="0.25">
      <c r="E60" s="245" t="s">
        <v>146</v>
      </c>
      <c r="F60" s="245"/>
      <c r="G60" s="245"/>
      <c r="H60" s="245"/>
      <c r="I60" s="245"/>
      <c r="J60" s="245"/>
      <c r="K60" s="245"/>
      <c r="L60" s="3"/>
      <c r="M60" s="3"/>
      <c r="N60" s="3"/>
      <c r="O60" s="3"/>
      <c r="P60" s="3"/>
      <c r="Q60" s="3"/>
    </row>
    <row r="63" spans="3:17" ht="28.5" x14ac:dyDescent="0.4">
      <c r="C63" s="251" t="s">
        <v>136</v>
      </c>
      <c r="D63" s="251"/>
      <c r="E63" s="251"/>
      <c r="F63" s="251"/>
      <c r="G63" s="251"/>
      <c r="H63" s="251"/>
      <c r="I63" s="251"/>
      <c r="J63" s="251"/>
      <c r="K63" s="251"/>
      <c r="L63" s="251"/>
      <c r="M63" s="251"/>
      <c r="N63" s="251"/>
      <c r="O63" s="251"/>
      <c r="P63" s="251"/>
    </row>
    <row r="69" spans="3:15" ht="26.25" x14ac:dyDescent="0.4">
      <c r="C69" s="251" t="s">
        <v>117</v>
      </c>
      <c r="D69" s="251"/>
      <c r="E69" s="251"/>
      <c r="F69" s="251"/>
      <c r="G69" s="251"/>
      <c r="H69" s="251"/>
      <c r="I69" s="251"/>
      <c r="J69" s="251"/>
      <c r="K69" s="251"/>
      <c r="L69" s="251"/>
      <c r="M69" s="251"/>
      <c r="N69" s="251"/>
      <c r="O69" s="251"/>
    </row>
    <row r="81" spans="3:15" ht="58.5" customHeight="1" x14ac:dyDescent="0.25">
      <c r="C81" s="246" t="s">
        <v>118</v>
      </c>
      <c r="D81" s="246"/>
      <c r="E81" s="246"/>
      <c r="F81" s="246"/>
      <c r="G81" s="246"/>
      <c r="H81" s="246"/>
      <c r="I81" s="246"/>
      <c r="J81" s="246"/>
      <c r="K81" s="246"/>
      <c r="L81" s="246"/>
      <c r="M81" s="246"/>
      <c r="N81" s="246"/>
      <c r="O81" s="246"/>
    </row>
    <row r="88" spans="3:15" ht="26.25" x14ac:dyDescent="0.25">
      <c r="C88" s="246" t="s">
        <v>119</v>
      </c>
      <c r="D88" s="246"/>
      <c r="E88" s="246"/>
      <c r="F88" s="246"/>
      <c r="G88" s="246"/>
      <c r="H88" s="246"/>
      <c r="I88" s="246"/>
      <c r="J88" s="246"/>
      <c r="K88" s="246"/>
      <c r="L88" s="246"/>
      <c r="M88" s="246"/>
      <c r="N88" s="246"/>
      <c r="O88" s="246"/>
    </row>
    <row r="95" spans="3:15" ht="34.5" customHeight="1" x14ac:dyDescent="0.25">
      <c r="C95" s="246" t="s">
        <v>147</v>
      </c>
      <c r="D95" s="246"/>
      <c r="E95" s="246"/>
      <c r="F95" s="246"/>
      <c r="G95" s="246"/>
      <c r="H95" s="246"/>
      <c r="I95" s="246"/>
      <c r="J95" s="246"/>
      <c r="K95" s="246"/>
      <c r="L95" s="246"/>
      <c r="M95" s="246"/>
      <c r="N95" s="246"/>
      <c r="O95" s="246"/>
    </row>
  </sheetData>
  <mergeCells count="19">
    <mergeCell ref="B2:S2"/>
    <mergeCell ref="B37:S37"/>
    <mergeCell ref="C69:O69"/>
    <mergeCell ref="D43:I44"/>
    <mergeCell ref="D45:I46"/>
    <mergeCell ref="D47:I48"/>
    <mergeCell ref="K44:P46"/>
    <mergeCell ref="E52:F52"/>
    <mergeCell ref="E51:F51"/>
    <mergeCell ref="E53:F53"/>
    <mergeCell ref="E54:F54"/>
    <mergeCell ref="E55:F55"/>
    <mergeCell ref="C63:P63"/>
    <mergeCell ref="E56:F56"/>
    <mergeCell ref="C7:S7"/>
    <mergeCell ref="E60:K60"/>
    <mergeCell ref="C81:O81"/>
    <mergeCell ref="C88:O88"/>
    <mergeCell ref="C95:O95"/>
  </mergeCell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3</xdr:col>
                <xdr:colOff>104775</xdr:colOff>
                <xdr:row>41</xdr:row>
                <xdr:rowOff>180975</xdr:rowOff>
              </from>
              <to>
                <xdr:col>6</xdr:col>
                <xdr:colOff>28575</xdr:colOff>
                <xdr:row>43</xdr:row>
                <xdr:rowOff>142875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27" r:id="rId6">
          <objectPr defaultSize="0" autoPict="0" r:id="rId7">
            <anchor moveWithCells="1" sizeWithCells="1">
              <from>
                <xdr:col>6</xdr:col>
                <xdr:colOff>238125</xdr:colOff>
                <xdr:row>42</xdr:row>
                <xdr:rowOff>28575</xdr:rowOff>
              </from>
              <to>
                <xdr:col>8</xdr:col>
                <xdr:colOff>428625</xdr:colOff>
                <xdr:row>43</xdr:row>
                <xdr:rowOff>152400</xdr:rowOff>
              </to>
            </anchor>
          </objectPr>
        </oleObject>
      </mc:Choice>
      <mc:Fallback>
        <oleObject progId="Equation.3" shapeId="1027" r:id="rId6"/>
      </mc:Fallback>
    </mc:AlternateContent>
    <mc:AlternateContent xmlns:mc="http://schemas.openxmlformats.org/markup-compatibility/2006">
      <mc:Choice Requires="x14">
        <oleObject progId="Equation.3" shapeId="1029" r:id="rId8">
          <objectPr defaultSize="0" autoPict="0" r:id="rId9">
            <anchor moveWithCells="1" sizeWithCells="1">
              <from>
                <xdr:col>3</xdr:col>
                <xdr:colOff>95250</xdr:colOff>
                <xdr:row>45</xdr:row>
                <xdr:rowOff>0</xdr:rowOff>
              </from>
              <to>
                <xdr:col>8</xdr:col>
                <xdr:colOff>180975</xdr:colOff>
                <xdr:row>46</xdr:row>
                <xdr:rowOff>142875</xdr:rowOff>
              </to>
            </anchor>
          </objectPr>
        </oleObject>
      </mc:Choice>
      <mc:Fallback>
        <oleObject progId="Equation.3" shapeId="1029" r:id="rId8"/>
      </mc:Fallback>
    </mc:AlternateContent>
    <mc:AlternateContent xmlns:mc="http://schemas.openxmlformats.org/markup-compatibility/2006">
      <mc:Choice Requires="x14">
        <oleObject progId="Equation.3" shapeId="1031" r:id="rId10">
          <objectPr defaultSize="0" autoPict="0" r:id="rId11">
            <anchor moveWithCells="1" sizeWithCells="1">
              <from>
                <xdr:col>10</xdr:col>
                <xdr:colOff>9525</xdr:colOff>
                <xdr:row>43</xdr:row>
                <xdr:rowOff>0</xdr:rowOff>
              </from>
              <to>
                <xdr:col>16</xdr:col>
                <xdr:colOff>28575</xdr:colOff>
                <xdr:row>46</xdr:row>
                <xdr:rowOff>0</xdr:rowOff>
              </to>
            </anchor>
          </objectPr>
        </oleObject>
      </mc:Choice>
      <mc:Fallback>
        <oleObject progId="Equation.3" shapeId="1031" r:id="rId10"/>
      </mc:Fallback>
    </mc:AlternateContent>
    <mc:AlternateContent xmlns:mc="http://schemas.openxmlformats.org/markup-compatibility/2006">
      <mc:Choice Requires="x14">
        <oleObject progId="Equation.3" shapeId="1033" r:id="rId12">
          <objectPr defaultSize="0" autoPict="0" r:id="rId13">
            <anchor moveWithCells="1" sizeWithCells="1">
              <from>
                <xdr:col>3</xdr:col>
                <xdr:colOff>47625</xdr:colOff>
                <xdr:row>46</xdr:row>
                <xdr:rowOff>0</xdr:rowOff>
              </from>
              <to>
                <xdr:col>8</xdr:col>
                <xdr:colOff>542925</xdr:colOff>
                <xdr:row>48</xdr:row>
                <xdr:rowOff>0</xdr:rowOff>
              </to>
            </anchor>
          </objectPr>
        </oleObject>
      </mc:Choice>
      <mc:Fallback>
        <oleObject progId="Equation.3" shapeId="1033" r:id="rId12"/>
      </mc:Fallback>
    </mc:AlternateContent>
    <mc:AlternateContent xmlns:mc="http://schemas.openxmlformats.org/markup-compatibility/2006">
      <mc:Choice Requires="x14">
        <oleObject progId="Equation.3" shapeId="1034" r:id="rId14">
          <objectPr defaultSize="0" autoPict="0" r:id="rId11">
            <anchor moveWithCells="1" sizeWithCells="1">
              <from>
                <xdr:col>3</xdr:col>
                <xdr:colOff>114300</xdr:colOff>
                <xdr:row>45</xdr:row>
                <xdr:rowOff>19050</xdr:rowOff>
              </from>
              <to>
                <xdr:col>8</xdr:col>
                <xdr:colOff>533400</xdr:colOff>
                <xdr:row>48</xdr:row>
                <xdr:rowOff>19050</xdr:rowOff>
              </to>
            </anchor>
          </objectPr>
        </oleObject>
      </mc:Choice>
      <mc:Fallback>
        <oleObject progId="Equation.3" shapeId="1034" r:id="rId14"/>
      </mc:Fallback>
    </mc:AlternateContent>
    <mc:AlternateContent xmlns:mc="http://schemas.openxmlformats.org/markup-compatibility/2006">
      <mc:Choice Requires="x14">
        <oleObject progId="Equation.3" shapeId="1036" r:id="rId15">
          <objectPr defaultSize="0" autoPict="0" r:id="rId13">
            <anchor moveWithCells="1" sizeWithCells="1">
              <from>
                <xdr:col>10</xdr:col>
                <xdr:colOff>123825</xdr:colOff>
                <xdr:row>42</xdr:row>
                <xdr:rowOff>85725</xdr:rowOff>
              </from>
              <to>
                <xdr:col>15</xdr:col>
                <xdr:colOff>247650</xdr:colOff>
                <xdr:row>44</xdr:row>
                <xdr:rowOff>114300</xdr:rowOff>
              </to>
            </anchor>
          </objectPr>
        </oleObject>
      </mc:Choice>
      <mc:Fallback>
        <oleObject progId="Equation.3" shapeId="1036" r:id="rId15"/>
      </mc:Fallback>
    </mc:AlternateContent>
    <mc:AlternateContent xmlns:mc="http://schemas.openxmlformats.org/markup-compatibility/2006">
      <mc:Choice Requires="x14">
        <oleObject progId="Equation.3" shapeId="1038" r:id="rId16">
          <objectPr defaultSize="0" autoPict="0" r:id="rId11">
            <anchor moveWithCells="1" sizeWithCells="1">
              <from>
                <xdr:col>10</xdr:col>
                <xdr:colOff>295275</xdr:colOff>
                <xdr:row>42</xdr:row>
                <xdr:rowOff>85725</xdr:rowOff>
              </from>
              <to>
                <xdr:col>15</xdr:col>
                <xdr:colOff>304800</xdr:colOff>
                <xdr:row>44</xdr:row>
                <xdr:rowOff>190500</xdr:rowOff>
              </to>
            </anchor>
          </objectPr>
        </oleObject>
      </mc:Choice>
      <mc:Fallback>
        <oleObject progId="Equation.3" shapeId="1038" r:id="rId16"/>
      </mc:Fallback>
    </mc:AlternateContent>
    <mc:AlternateContent xmlns:mc="http://schemas.openxmlformats.org/markup-compatibility/2006">
      <mc:Choice Requires="x14">
        <oleObject progId="Equation.3" shapeId="1039" r:id="rId17">
          <objectPr defaultSize="0" autoPict="0" r:id="rId13">
            <anchor moveWithCells="1" sizeWithCells="1">
              <from>
                <xdr:col>10</xdr:col>
                <xdr:colOff>266700</xdr:colOff>
                <xdr:row>46</xdr:row>
                <xdr:rowOff>38100</xdr:rowOff>
              </from>
              <to>
                <xdr:col>15</xdr:col>
                <xdr:colOff>381000</xdr:colOff>
                <xdr:row>47</xdr:row>
                <xdr:rowOff>180975</xdr:rowOff>
              </to>
            </anchor>
          </objectPr>
        </oleObject>
      </mc:Choice>
      <mc:Fallback>
        <oleObject progId="Equation.3" shapeId="1039" r:id="rId17"/>
      </mc:Fallback>
    </mc:AlternateContent>
    <mc:AlternateContent xmlns:mc="http://schemas.openxmlformats.org/markup-compatibility/2006">
      <mc:Choice Requires="x14">
        <oleObject progId="Equation.3" shapeId="1041" r:id="rId18">
          <objectPr defaultSize="0" autoPict="0" r:id="rId13">
            <anchor moveWithCells="1" sizeWithCells="1">
              <from>
                <xdr:col>10</xdr:col>
                <xdr:colOff>304800</xdr:colOff>
                <xdr:row>42</xdr:row>
                <xdr:rowOff>85725</xdr:rowOff>
              </from>
              <to>
                <xdr:col>15</xdr:col>
                <xdr:colOff>466725</xdr:colOff>
                <xdr:row>44</xdr:row>
                <xdr:rowOff>66675</xdr:rowOff>
              </to>
            </anchor>
          </objectPr>
        </oleObject>
      </mc:Choice>
      <mc:Fallback>
        <oleObject progId="Equation.3" shapeId="1041" r:id="rId18"/>
      </mc:Fallback>
    </mc:AlternateContent>
    <mc:AlternateContent xmlns:mc="http://schemas.openxmlformats.org/markup-compatibility/2006">
      <mc:Choice Requires="x14">
        <oleObject progId="Equation.3" shapeId="1043" r:id="rId19">
          <objectPr defaultSize="0" autoPict="0" r:id="rId11">
            <anchor moveWithCells="1" sizeWithCells="1">
              <from>
                <xdr:col>10</xdr:col>
                <xdr:colOff>361950</xdr:colOff>
                <xdr:row>45</xdr:row>
                <xdr:rowOff>66675</xdr:rowOff>
              </from>
              <to>
                <xdr:col>15</xdr:col>
                <xdr:colOff>447675</xdr:colOff>
                <xdr:row>47</xdr:row>
                <xdr:rowOff>171450</xdr:rowOff>
              </to>
            </anchor>
          </objectPr>
        </oleObject>
      </mc:Choice>
      <mc:Fallback>
        <oleObject progId="Equation.3" shapeId="1043" r:id="rId19"/>
      </mc:Fallback>
    </mc:AlternateContent>
    <mc:AlternateContent xmlns:mc="http://schemas.openxmlformats.org/markup-compatibility/2006">
      <mc:Choice Requires="x14">
        <oleObject progId="Equation.3" shapeId="1044" r:id="rId20">
          <objectPr defaultSize="0" autoPict="0" r:id="rId11">
            <anchor moveWithCells="1" sizeWithCells="1">
              <from>
                <xdr:col>10</xdr:col>
                <xdr:colOff>209550</xdr:colOff>
                <xdr:row>45</xdr:row>
                <xdr:rowOff>28575</xdr:rowOff>
              </from>
              <to>
                <xdr:col>15</xdr:col>
                <xdr:colOff>381000</xdr:colOff>
                <xdr:row>47</xdr:row>
                <xdr:rowOff>152400</xdr:rowOff>
              </to>
            </anchor>
          </objectPr>
        </oleObject>
      </mc:Choice>
      <mc:Fallback>
        <oleObject progId="Equation.3" shapeId="1044" r:id="rId20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63"/>
  <sheetViews>
    <sheetView topLeftCell="A31" zoomScaleNormal="100" workbookViewId="0">
      <selection activeCell="G14" sqref="G14:I15"/>
    </sheetView>
  </sheetViews>
  <sheetFormatPr defaultRowHeight="15" x14ac:dyDescent="0.25"/>
  <cols>
    <col min="1" max="1" width="6.85546875" customWidth="1"/>
    <col min="2" max="2" width="9.140625" hidden="1" customWidth="1"/>
    <col min="3" max="3" width="21.28515625" style="2" customWidth="1"/>
    <col min="4" max="4" width="18.28515625" style="2" customWidth="1"/>
    <col min="5" max="5" width="12.140625" style="2" customWidth="1"/>
    <col min="6" max="6" width="14.7109375" customWidth="1"/>
    <col min="7" max="7" width="7.140625" customWidth="1"/>
    <col min="12" max="12" width="7" customWidth="1"/>
    <col min="13" max="13" width="12.140625" customWidth="1"/>
    <col min="14" max="14" width="12" customWidth="1"/>
    <col min="15" max="16" width="9.140625" customWidth="1"/>
    <col min="17" max="17" width="5.42578125" customWidth="1"/>
    <col min="20" max="24" width="9.140625" customWidth="1"/>
  </cols>
  <sheetData>
    <row r="1" spans="1:18" ht="15.75" thickBot="1" x14ac:dyDescent="0.3"/>
    <row r="2" spans="1:18" ht="33" thickTop="1" thickBot="1" x14ac:dyDescent="0.3">
      <c r="A2" s="256" t="s">
        <v>114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8"/>
    </row>
    <row r="3" spans="1:18" ht="15.75" thickTop="1" x14ac:dyDescent="0.25"/>
    <row r="4" spans="1:18" ht="21" x14ac:dyDescent="0.25">
      <c r="D4" s="207" t="s">
        <v>48</v>
      </c>
      <c r="E4" s="66" t="s">
        <v>49</v>
      </c>
      <c r="G4" s="68" t="s">
        <v>103</v>
      </c>
      <c r="H4" s="69">
        <v>1</v>
      </c>
      <c r="I4" s="69">
        <v>1</v>
      </c>
      <c r="J4" s="69">
        <v>1</v>
      </c>
      <c r="K4" s="70"/>
      <c r="L4" s="71" t="s">
        <v>108</v>
      </c>
      <c r="M4" s="72">
        <v>1</v>
      </c>
      <c r="N4" s="72">
        <v>1</v>
      </c>
      <c r="O4" s="72">
        <v>1</v>
      </c>
    </row>
    <row r="5" spans="1:18" x14ac:dyDescent="0.25">
      <c r="D5" s="206" t="s">
        <v>50</v>
      </c>
      <c r="E5" s="67" t="s">
        <v>51</v>
      </c>
      <c r="G5" s="73" t="s">
        <v>104</v>
      </c>
      <c r="H5" s="74">
        <v>0.66666666666666663</v>
      </c>
      <c r="I5" s="74">
        <v>1</v>
      </c>
      <c r="J5" s="74">
        <v>1.5</v>
      </c>
      <c r="K5" s="70"/>
      <c r="L5" s="75" t="s">
        <v>109</v>
      </c>
      <c r="M5" s="76">
        <f>1/1.5</f>
        <v>0.66666666666666663</v>
      </c>
      <c r="N5" s="76">
        <v>1</v>
      </c>
      <c r="O5" s="76">
        <f>1/H5</f>
        <v>1.5</v>
      </c>
    </row>
    <row r="6" spans="1:18" x14ac:dyDescent="0.25">
      <c r="D6" s="206" t="s">
        <v>52</v>
      </c>
      <c r="E6" s="67" t="s">
        <v>53</v>
      </c>
      <c r="G6" s="77" t="s">
        <v>105</v>
      </c>
      <c r="H6" s="78">
        <v>1.5</v>
      </c>
      <c r="I6" s="78">
        <v>2</v>
      </c>
      <c r="J6" s="78">
        <v>2.5</v>
      </c>
      <c r="K6" s="70"/>
      <c r="L6" s="79" t="s">
        <v>110</v>
      </c>
      <c r="M6" s="80">
        <f>1/J6</f>
        <v>0.4</v>
      </c>
      <c r="N6" s="80">
        <f>1/I6</f>
        <v>0.5</v>
      </c>
      <c r="O6" s="80">
        <f>1/H6</f>
        <v>0.66666666666666663</v>
      </c>
    </row>
    <row r="7" spans="1:18" ht="21" x14ac:dyDescent="0.25">
      <c r="D7" s="206" t="s">
        <v>54</v>
      </c>
      <c r="E7" s="67" t="s">
        <v>55</v>
      </c>
      <c r="G7" s="81" t="s">
        <v>106</v>
      </c>
      <c r="H7" s="82">
        <v>2.5</v>
      </c>
      <c r="I7" s="82">
        <v>3</v>
      </c>
      <c r="J7" s="82">
        <v>3.5</v>
      </c>
      <c r="K7" s="70"/>
      <c r="L7" s="83" t="s">
        <v>111</v>
      </c>
      <c r="M7" s="84">
        <f>1/J7</f>
        <v>0.2857142857142857</v>
      </c>
      <c r="N7" s="84">
        <f>1/I7</f>
        <v>0.33333333333333331</v>
      </c>
      <c r="O7" s="84">
        <f>1/H7</f>
        <v>0.4</v>
      </c>
    </row>
    <row r="8" spans="1:18" ht="25.5" customHeight="1" x14ac:dyDescent="0.25">
      <c r="D8" s="206" t="s">
        <v>56</v>
      </c>
      <c r="E8" s="67" t="s">
        <v>57</v>
      </c>
      <c r="G8" s="68" t="s">
        <v>107</v>
      </c>
      <c r="H8" s="69">
        <v>3.5</v>
      </c>
      <c r="I8" s="69">
        <v>4</v>
      </c>
      <c r="J8" s="69">
        <v>4.5</v>
      </c>
      <c r="K8" s="70"/>
      <c r="L8" s="85" t="s">
        <v>112</v>
      </c>
      <c r="M8" s="86">
        <f>1/J8</f>
        <v>0.22222222222222221</v>
      </c>
      <c r="N8" s="86">
        <f>1/I8</f>
        <v>0.25</v>
      </c>
      <c r="O8" s="86">
        <f>1/H8</f>
        <v>0.2857142857142857</v>
      </c>
    </row>
    <row r="9" spans="1:18" ht="22.5" customHeight="1" x14ac:dyDescent="0.25">
      <c r="D9" s="206" t="s">
        <v>58</v>
      </c>
      <c r="E9" s="67" t="s">
        <v>59</v>
      </c>
    </row>
    <row r="14" spans="1:18" ht="18" customHeight="1" x14ac:dyDescent="0.25">
      <c r="C14" s="264" t="s">
        <v>121</v>
      </c>
      <c r="D14" s="265" t="s">
        <v>93</v>
      </c>
      <c r="E14" s="265"/>
      <c r="F14" s="265"/>
      <c r="G14" s="265" t="s">
        <v>64</v>
      </c>
      <c r="H14" s="265"/>
      <c r="I14" s="265"/>
      <c r="J14" s="265" t="s">
        <v>65</v>
      </c>
      <c r="K14" s="265"/>
      <c r="L14" s="265"/>
      <c r="M14" s="262"/>
      <c r="N14" s="262"/>
      <c r="O14" s="262"/>
      <c r="P14" s="7"/>
    </row>
    <row r="15" spans="1:18" x14ac:dyDescent="0.25">
      <c r="C15" s="264"/>
      <c r="D15" s="265"/>
      <c r="E15" s="265"/>
      <c r="F15" s="265"/>
      <c r="G15" s="265"/>
      <c r="H15" s="265"/>
      <c r="I15" s="265"/>
      <c r="J15" s="265"/>
      <c r="K15" s="265"/>
      <c r="L15" s="265"/>
      <c r="M15" s="262"/>
      <c r="N15" s="262"/>
      <c r="O15" s="262"/>
      <c r="P15" s="7"/>
    </row>
    <row r="16" spans="1:18" ht="19.5" x14ac:dyDescent="0.25">
      <c r="C16" s="218" t="s">
        <v>93</v>
      </c>
      <c r="D16" s="88">
        <v>1</v>
      </c>
      <c r="E16" s="88">
        <v>1</v>
      </c>
      <c r="F16" s="88">
        <v>1</v>
      </c>
      <c r="G16" s="89">
        <v>1</v>
      </c>
      <c r="H16" s="89">
        <v>1</v>
      </c>
      <c r="I16" s="89">
        <v>1</v>
      </c>
      <c r="J16" s="88">
        <v>0.67</v>
      </c>
      <c r="K16" s="88">
        <v>1</v>
      </c>
      <c r="L16" s="88">
        <v>1.5</v>
      </c>
      <c r="M16" s="58"/>
      <c r="N16" s="58"/>
      <c r="O16" s="58"/>
      <c r="P16" s="7"/>
    </row>
    <row r="17" spans="1:15" ht="19.5" x14ac:dyDescent="0.25">
      <c r="C17" s="218" t="s">
        <v>64</v>
      </c>
      <c r="D17" s="88">
        <v>1</v>
      </c>
      <c r="E17" s="88">
        <v>1</v>
      </c>
      <c r="F17" s="88">
        <v>1</v>
      </c>
      <c r="G17" s="88">
        <v>1</v>
      </c>
      <c r="H17" s="88">
        <v>1</v>
      </c>
      <c r="I17" s="88">
        <v>1</v>
      </c>
      <c r="J17" s="88">
        <v>1.5</v>
      </c>
      <c r="K17" s="88">
        <v>2</v>
      </c>
      <c r="L17" s="88">
        <v>2.5</v>
      </c>
      <c r="M17" s="58"/>
      <c r="N17" s="58"/>
      <c r="O17" s="58"/>
    </row>
    <row r="18" spans="1:15" ht="19.5" x14ac:dyDescent="0.25">
      <c r="C18" s="219" t="s">
        <v>65</v>
      </c>
      <c r="D18" s="89">
        <v>0.67</v>
      </c>
      <c r="E18" s="89">
        <v>1</v>
      </c>
      <c r="F18" s="89">
        <v>1.5</v>
      </c>
      <c r="G18" s="90">
        <v>0.4</v>
      </c>
      <c r="H18" s="90">
        <v>0.5</v>
      </c>
      <c r="I18" s="90">
        <v>0.67</v>
      </c>
      <c r="J18" s="88">
        <v>1</v>
      </c>
      <c r="K18" s="88">
        <v>1</v>
      </c>
      <c r="L18" s="88">
        <v>1</v>
      </c>
      <c r="M18" s="58"/>
      <c r="N18" s="58"/>
      <c r="O18" s="58"/>
    </row>
    <row r="19" spans="1:15" ht="19.5" x14ac:dyDescent="0.25">
      <c r="B19" s="7"/>
      <c r="C19" s="59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</row>
    <row r="20" spans="1:15" ht="27" customHeight="1" x14ac:dyDescent="0.25">
      <c r="B20" s="7"/>
      <c r="C20" s="91"/>
      <c r="D20" s="263" t="s">
        <v>28</v>
      </c>
      <c r="E20" s="263"/>
      <c r="F20" s="263"/>
      <c r="G20" s="263" t="s">
        <v>29</v>
      </c>
      <c r="H20" s="263"/>
      <c r="I20" s="263"/>
      <c r="J20" s="263" t="s">
        <v>30</v>
      </c>
      <c r="K20" s="263"/>
      <c r="L20" s="263"/>
      <c r="M20" s="171" t="s">
        <v>47</v>
      </c>
      <c r="N20" s="259" t="s">
        <v>138</v>
      </c>
      <c r="O20" s="260"/>
    </row>
    <row r="21" spans="1:15" ht="19.5" customHeight="1" x14ac:dyDescent="0.25">
      <c r="B21" s="7"/>
      <c r="C21" s="69" t="s">
        <v>31</v>
      </c>
      <c r="D21" s="88">
        <f>SUM(D16:D18)</f>
        <v>2.67</v>
      </c>
      <c r="E21" s="88"/>
      <c r="F21" s="88"/>
      <c r="G21" s="88">
        <f>SUM(G16:G18)</f>
        <v>2.4</v>
      </c>
      <c r="H21" s="88"/>
      <c r="I21" s="88"/>
      <c r="J21" s="88">
        <f>SUM(J16:J18)</f>
        <v>3.17</v>
      </c>
      <c r="K21" s="88"/>
      <c r="L21" s="88"/>
      <c r="M21" s="88">
        <f>SUM(D21:J21)</f>
        <v>8.24</v>
      </c>
      <c r="N21" s="261">
        <f>1/M23</f>
        <v>8.9525514771709933E-2</v>
      </c>
      <c r="O21" s="261"/>
    </row>
    <row r="22" spans="1:15" ht="19.5" x14ac:dyDescent="0.25">
      <c r="B22" s="7"/>
      <c r="C22" s="69" t="s">
        <v>32</v>
      </c>
      <c r="D22" s="60"/>
      <c r="E22" s="88">
        <f>SUM(E16:E18)</f>
        <v>3</v>
      </c>
      <c r="F22" s="88"/>
      <c r="G22" s="88"/>
      <c r="H22" s="88">
        <f>SUM(H16:H18)</f>
        <v>2.5</v>
      </c>
      <c r="I22" s="88"/>
      <c r="J22" s="88"/>
      <c r="K22" s="88">
        <f>SUM(K16:K18)</f>
        <v>4</v>
      </c>
      <c r="L22" s="88"/>
      <c r="M22" s="88">
        <f>SUM(E22:K22)</f>
        <v>9.5</v>
      </c>
      <c r="N22" s="261">
        <f>1/M22</f>
        <v>0.10526315789473684</v>
      </c>
      <c r="O22" s="261"/>
    </row>
    <row r="23" spans="1:15" ht="19.5" x14ac:dyDescent="0.25">
      <c r="B23" s="7"/>
      <c r="C23" s="69" t="s">
        <v>33</v>
      </c>
      <c r="D23" s="60"/>
      <c r="E23" s="88"/>
      <c r="F23" s="88">
        <f>SUM(F16:F18)</f>
        <v>3.5</v>
      </c>
      <c r="G23" s="88"/>
      <c r="H23" s="88"/>
      <c r="I23" s="88">
        <f>SUM(I16:I18)</f>
        <v>2.67</v>
      </c>
      <c r="J23" s="88"/>
      <c r="K23" s="88"/>
      <c r="L23" s="88">
        <f>SUM(L16:L18)</f>
        <v>5</v>
      </c>
      <c r="M23" s="88">
        <f>SUM(F23:L23)</f>
        <v>11.17</v>
      </c>
      <c r="N23" s="261">
        <f>1/M21</f>
        <v>0.12135922330097088</v>
      </c>
      <c r="O23" s="261"/>
    </row>
    <row r="24" spans="1:15" ht="19.5" x14ac:dyDescent="0.25">
      <c r="A24" s="7"/>
      <c r="B24" s="7"/>
      <c r="C24" s="59"/>
      <c r="D24" s="58"/>
      <c r="E24" s="58"/>
      <c r="F24" s="58"/>
      <c r="G24" s="58"/>
      <c r="H24" s="58"/>
      <c r="I24" s="58"/>
      <c r="J24" s="58"/>
      <c r="K24" s="58"/>
      <c r="L24" s="58"/>
      <c r="M24" s="61"/>
      <c r="N24" s="58"/>
      <c r="O24" s="58"/>
    </row>
    <row r="25" spans="1:15" ht="19.5" x14ac:dyDescent="0.25">
      <c r="A25" s="7"/>
      <c r="B25" s="7"/>
      <c r="C25" s="59"/>
      <c r="D25" s="58"/>
      <c r="E25" s="58"/>
      <c r="F25" s="58"/>
      <c r="G25" s="58"/>
      <c r="H25" s="58"/>
      <c r="I25" s="58"/>
      <c r="J25" s="58"/>
      <c r="K25" s="58"/>
      <c r="L25" s="58"/>
      <c r="M25" s="61"/>
      <c r="N25" s="58"/>
      <c r="O25" s="58"/>
    </row>
    <row r="26" spans="1:15" ht="19.5" x14ac:dyDescent="0.25">
      <c r="A26" s="7"/>
      <c r="B26" s="7"/>
      <c r="C26" s="59"/>
      <c r="D26" s="88">
        <f>SUM(D16,G16,J16)</f>
        <v>2.67</v>
      </c>
      <c r="E26" s="88">
        <f>SUM(E16,H16,K16)</f>
        <v>3</v>
      </c>
      <c r="F26" s="88">
        <f>SUM(F16,I16,L16)</f>
        <v>3.5</v>
      </c>
      <c r="G26" s="58"/>
      <c r="H26" s="58"/>
      <c r="I26" s="58"/>
      <c r="J26" s="58"/>
      <c r="K26" s="58"/>
      <c r="L26" s="58"/>
      <c r="M26" s="61"/>
      <c r="N26" s="58"/>
      <c r="O26" s="58"/>
    </row>
    <row r="27" spans="1:15" ht="19.5" x14ac:dyDescent="0.25">
      <c r="A27" s="7"/>
      <c r="B27" s="7"/>
      <c r="C27" s="59"/>
      <c r="D27" s="88">
        <f>SUM(G17,D17,J17)</f>
        <v>3.5</v>
      </c>
      <c r="E27" s="88">
        <f>SUM(E17,H17,K17)</f>
        <v>4</v>
      </c>
      <c r="F27" s="88">
        <f>SUM(F17,I17,L17)</f>
        <v>4.5</v>
      </c>
      <c r="G27" s="58"/>
      <c r="H27" s="58"/>
      <c r="I27" s="58"/>
      <c r="J27" s="58"/>
      <c r="K27" s="58"/>
      <c r="L27" s="58"/>
      <c r="M27" s="61"/>
      <c r="N27" s="58"/>
      <c r="O27" s="58"/>
    </row>
    <row r="28" spans="1:15" ht="20.25" thickBot="1" x14ac:dyDescent="0.3">
      <c r="A28" s="7"/>
      <c r="B28" s="7"/>
      <c r="C28" s="59"/>
      <c r="D28" s="88">
        <f>SUM(D18,G18,J18)</f>
        <v>2.0700000000000003</v>
      </c>
      <c r="E28" s="88">
        <f>SUM(E18,H18,K18)</f>
        <v>2.5</v>
      </c>
      <c r="F28" s="88">
        <f>SUM(F18,I18,L18)</f>
        <v>3.17</v>
      </c>
      <c r="G28" s="58"/>
      <c r="H28" s="58"/>
      <c r="I28" s="58"/>
      <c r="J28" s="58"/>
      <c r="K28" s="58"/>
      <c r="L28" s="58"/>
      <c r="M28" s="61"/>
      <c r="N28" s="58"/>
      <c r="O28" s="58"/>
    </row>
    <row r="29" spans="1:15" ht="15.75" thickBot="1" x14ac:dyDescent="0.3">
      <c r="C29" s="62" t="s">
        <v>120</v>
      </c>
      <c r="D29" s="216">
        <f>SUM(D26:D28)</f>
        <v>8.24</v>
      </c>
      <c r="E29" s="87">
        <f>SUM(E26:E28)</f>
        <v>9.5</v>
      </c>
      <c r="F29" s="220">
        <f>SUM(F26:F28)</f>
        <v>11.17</v>
      </c>
      <c r="M29" s="63"/>
    </row>
    <row r="30" spans="1:15" x14ac:dyDescent="0.25">
      <c r="C30" s="92"/>
      <c r="D30" s="217"/>
      <c r="E30" s="93"/>
      <c r="F30" s="7"/>
      <c r="M30" s="63"/>
    </row>
    <row r="31" spans="1:15" x14ac:dyDescent="0.25">
      <c r="D31" s="68" t="s">
        <v>28</v>
      </c>
      <c r="E31" s="68" t="s">
        <v>29</v>
      </c>
      <c r="F31" s="68" t="s">
        <v>30</v>
      </c>
      <c r="M31" s="63"/>
    </row>
    <row r="32" spans="1:15" ht="19.5" x14ac:dyDescent="0.25">
      <c r="C32" s="64" t="s">
        <v>31</v>
      </c>
      <c r="D32" s="71">
        <f>D26*N21</f>
        <v>0.23903312444046551</v>
      </c>
      <c r="E32" s="71">
        <f>E26*N22</f>
        <v>0.31578947368421051</v>
      </c>
      <c r="F32" s="71">
        <f>F26*N23</f>
        <v>0.42475728155339809</v>
      </c>
    </row>
    <row r="33" spans="3:6" ht="19.5" x14ac:dyDescent="0.25">
      <c r="C33" s="64" t="s">
        <v>32</v>
      </c>
      <c r="D33" s="71">
        <f>D27*N21</f>
        <v>0.31333930170098478</v>
      </c>
      <c r="E33" s="71">
        <f>E27*N22</f>
        <v>0.42105263157894735</v>
      </c>
      <c r="F33" s="71">
        <f>F27*N23</f>
        <v>0.54611650485436891</v>
      </c>
    </row>
    <row r="34" spans="3:6" ht="19.5" x14ac:dyDescent="0.25">
      <c r="C34" s="64" t="s">
        <v>33</v>
      </c>
      <c r="D34" s="71">
        <f>D28*N21</f>
        <v>0.18531781557743959</v>
      </c>
      <c r="E34" s="71">
        <f>E28*N22</f>
        <v>0.26315789473684209</v>
      </c>
      <c r="F34" s="71">
        <f>F28*N23</f>
        <v>0.38470873786407767</v>
      </c>
    </row>
    <row r="37" spans="3:6" x14ac:dyDescent="0.25">
      <c r="C37" s="122" t="s">
        <v>35</v>
      </c>
      <c r="D37" s="2">
        <f>IF(E32&gt;=E33,1,(IF(OR(D33&gt;=F32),0,((D33-F32)/(E32-F32-E33+D33)))))</f>
        <v>0.51420248670850777</v>
      </c>
    </row>
    <row r="38" spans="3:6" x14ac:dyDescent="0.25">
      <c r="C38" s="122" t="s">
        <v>36</v>
      </c>
      <c r="D38" s="2">
        <f>IF(E32&gt;=E34,1,(IF(OR(D34&gt;=F32),0,((D34-F32)/(E32-F32-E34+D34)))))</f>
        <v>1</v>
      </c>
    </row>
    <row r="40" spans="3:6" x14ac:dyDescent="0.25">
      <c r="C40" s="122" t="s">
        <v>38</v>
      </c>
      <c r="D40" s="2">
        <f>IF(E33&gt;=E32,1,(IF(OR(D32&gt;=F33),0,((D32-F33)/(E33-F33-E32+D32)))))</f>
        <v>1</v>
      </c>
    </row>
    <row r="41" spans="3:6" x14ac:dyDescent="0.25">
      <c r="C41" s="122" t="s">
        <v>39</v>
      </c>
      <c r="D41" s="2">
        <f>IF(E33&gt;=E34,1,(IF(OR(D34&gt;=F33),0,((D34-F33)/(E33-F33-E34+D34)))))</f>
        <v>1</v>
      </c>
    </row>
    <row r="43" spans="3:6" x14ac:dyDescent="0.25">
      <c r="C43" s="122" t="s">
        <v>41</v>
      </c>
      <c r="D43" s="2">
        <f>IF(E34&gt;=E32,1,(IF(OR(D32&gt;=F34),0,((D32-F34)/(E34-F34-E32+D32)))))</f>
        <v>0.73459571325628681</v>
      </c>
    </row>
    <row r="44" spans="3:6" x14ac:dyDescent="0.25">
      <c r="C44" s="122" t="s">
        <v>42</v>
      </c>
      <c r="D44" s="2">
        <f>IF(E34&gt;=E33,1,(IF(OR(D33&gt;=F34),0,((D33-F34)/(E34-F34-E33+D33)))))</f>
        <v>0.31129781521282307</v>
      </c>
    </row>
    <row r="48" spans="3:6" x14ac:dyDescent="0.25">
      <c r="C48" s="122" t="s">
        <v>31</v>
      </c>
      <c r="D48" s="94">
        <f>MIN(D37:D38)</f>
        <v>0.51420248670850777</v>
      </c>
    </row>
    <row r="49" spans="3:20" x14ac:dyDescent="0.25">
      <c r="C49" s="122" t="s">
        <v>32</v>
      </c>
      <c r="D49" s="94">
        <f>MIN(D40:D41)</f>
        <v>1</v>
      </c>
    </row>
    <row r="50" spans="3:20" x14ac:dyDescent="0.25">
      <c r="C50" s="122" t="s">
        <v>33</v>
      </c>
      <c r="D50" s="94">
        <f>MIN(D43:D44)</f>
        <v>0.31129781521282307</v>
      </c>
    </row>
    <row r="52" spans="3:20" x14ac:dyDescent="0.25">
      <c r="C52" s="94" t="s">
        <v>47</v>
      </c>
      <c r="D52" s="94">
        <f>SUM(D48:D50)</f>
        <v>1.8255003019213309</v>
      </c>
    </row>
    <row r="55" spans="3:20" ht="15.75" x14ac:dyDescent="0.25">
      <c r="C55" s="65" t="s">
        <v>93</v>
      </c>
      <c r="D55" s="208">
        <f>D48/D52</f>
        <v>0.28167756870120042</v>
      </c>
    </row>
    <row r="56" spans="3:20" ht="15.75" x14ac:dyDescent="0.25">
      <c r="C56" s="65" t="s">
        <v>64</v>
      </c>
      <c r="D56" s="208">
        <f>D49/D52</f>
        <v>0.54779503402300422</v>
      </c>
    </row>
    <row r="57" spans="3:20" ht="15.75" x14ac:dyDescent="0.25">
      <c r="C57" s="65" t="s">
        <v>65</v>
      </c>
      <c r="D57" s="208">
        <f>D50/D52</f>
        <v>0.1705273972757953</v>
      </c>
    </row>
    <row r="61" spans="3:20" ht="15" customHeight="1" x14ac:dyDescent="0.25"/>
    <row r="63" spans="3:20" x14ac:dyDescent="0.25">
      <c r="T63">
        <f>SUM(T61:T62)</f>
        <v>0</v>
      </c>
    </row>
  </sheetData>
  <mergeCells count="13">
    <mergeCell ref="A2:R2"/>
    <mergeCell ref="N20:O20"/>
    <mergeCell ref="N21:O21"/>
    <mergeCell ref="N22:O22"/>
    <mergeCell ref="N23:O23"/>
    <mergeCell ref="M14:O15"/>
    <mergeCell ref="D20:F20"/>
    <mergeCell ref="G20:I20"/>
    <mergeCell ref="J20:L20"/>
    <mergeCell ref="C14:C15"/>
    <mergeCell ref="D14:F15"/>
    <mergeCell ref="G14:I15"/>
    <mergeCell ref="J14:L15"/>
  </mergeCell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6145" r:id="rId4">
          <objectPr defaultSize="0" autoPict="0" r:id="rId5">
            <anchor moveWithCells="1" sizeWithCells="1">
              <from>
                <xdr:col>7</xdr:col>
                <xdr:colOff>200025</xdr:colOff>
                <xdr:row>31</xdr:row>
                <xdr:rowOff>38100</xdr:rowOff>
              </from>
              <to>
                <xdr:col>11</xdr:col>
                <xdr:colOff>161925</xdr:colOff>
                <xdr:row>33</xdr:row>
                <xdr:rowOff>57150</xdr:rowOff>
              </to>
            </anchor>
          </objectPr>
        </oleObject>
      </mc:Choice>
      <mc:Fallback>
        <oleObject progId="Equation.3" shapeId="6145" r:id="rId4"/>
      </mc:Fallback>
    </mc:AlternateContent>
    <mc:AlternateContent xmlns:mc="http://schemas.openxmlformats.org/markup-compatibility/2006">
      <mc:Choice Requires="x14">
        <oleObject progId="Equation.3" shapeId="6147" r:id="rId6">
          <objectPr defaultSize="0" autoPict="0" r:id="rId7">
            <anchor moveWithCells="1" sizeWithCells="1">
              <from>
                <xdr:col>4</xdr:col>
                <xdr:colOff>752475</xdr:colOff>
                <xdr:row>36</xdr:row>
                <xdr:rowOff>47625</xdr:rowOff>
              </from>
              <to>
                <xdr:col>12</xdr:col>
                <xdr:colOff>0</xdr:colOff>
                <xdr:row>44</xdr:row>
                <xdr:rowOff>38100</xdr:rowOff>
              </to>
            </anchor>
          </objectPr>
        </oleObject>
      </mc:Choice>
      <mc:Fallback>
        <oleObject progId="Equation.3" shapeId="6147" r:id="rId6"/>
      </mc:Fallback>
    </mc:AlternateContent>
    <mc:AlternateContent xmlns:mc="http://schemas.openxmlformats.org/markup-compatibility/2006">
      <mc:Choice Requires="x14">
        <oleObject progId="Equation.3" shapeId="6148" r:id="rId8">
          <objectPr defaultSize="0" autoPict="0" r:id="rId9">
            <anchor moveWithCells="1" sizeWithCells="1">
              <from>
                <xdr:col>4</xdr:col>
                <xdr:colOff>581025</xdr:colOff>
                <xdr:row>47</xdr:row>
                <xdr:rowOff>66675</xdr:rowOff>
              </from>
              <to>
                <xdr:col>10</xdr:col>
                <xdr:colOff>542925</xdr:colOff>
                <xdr:row>48</xdr:row>
                <xdr:rowOff>95250</xdr:rowOff>
              </to>
            </anchor>
          </objectPr>
        </oleObject>
      </mc:Choice>
      <mc:Fallback>
        <oleObject progId="Equation.3" shapeId="6148" r:id="rId8"/>
      </mc:Fallback>
    </mc:AlternateContent>
    <mc:AlternateContent xmlns:mc="http://schemas.openxmlformats.org/markup-compatibility/2006">
      <mc:Choice Requires="x14">
        <oleObject progId="Equation.3" shapeId="6149" r:id="rId10">
          <objectPr defaultSize="0" autoPict="0" r:id="rId11">
            <anchor moveWithCells="1" sizeWithCells="1">
              <from>
                <xdr:col>4</xdr:col>
                <xdr:colOff>771525</xdr:colOff>
                <xdr:row>48</xdr:row>
                <xdr:rowOff>152400</xdr:rowOff>
              </from>
              <to>
                <xdr:col>8</xdr:col>
                <xdr:colOff>485775</xdr:colOff>
                <xdr:row>49</xdr:row>
                <xdr:rowOff>152400</xdr:rowOff>
              </to>
            </anchor>
          </objectPr>
        </oleObject>
      </mc:Choice>
      <mc:Fallback>
        <oleObject progId="Equation.3" shapeId="6149" r:id="rId10"/>
      </mc:Fallback>
    </mc:AlternateContent>
    <mc:AlternateContent xmlns:mc="http://schemas.openxmlformats.org/markup-compatibility/2006">
      <mc:Choice Requires="x14">
        <oleObject progId="Equation.3" shapeId="6150" r:id="rId12">
          <objectPr defaultSize="0" autoPict="0" r:id="rId13">
            <anchor moveWithCells="1" sizeWithCells="1">
              <from>
                <xdr:col>4</xdr:col>
                <xdr:colOff>657225</xdr:colOff>
                <xdr:row>50</xdr:row>
                <xdr:rowOff>38100</xdr:rowOff>
              </from>
              <to>
                <xdr:col>10</xdr:col>
                <xdr:colOff>342900</xdr:colOff>
                <xdr:row>51</xdr:row>
                <xdr:rowOff>114300</xdr:rowOff>
              </to>
            </anchor>
          </objectPr>
        </oleObject>
      </mc:Choice>
      <mc:Fallback>
        <oleObject progId="Equation.3" shapeId="6150" r:id="rId12"/>
      </mc:Fallback>
    </mc:AlternateContent>
    <mc:AlternateContent xmlns:mc="http://schemas.openxmlformats.org/markup-compatibility/2006">
      <mc:Choice Requires="x14">
        <oleObject progId="Equation.3" shapeId="6151" r:id="rId14">
          <objectPr defaultSize="0" r:id="rId15">
            <anchor moveWithCells="1" sizeWithCells="1">
              <from>
                <xdr:col>4</xdr:col>
                <xdr:colOff>495300</xdr:colOff>
                <xdr:row>54</xdr:row>
                <xdr:rowOff>66675</xdr:rowOff>
              </from>
              <to>
                <xdr:col>10</xdr:col>
                <xdr:colOff>180975</xdr:colOff>
                <xdr:row>56</xdr:row>
                <xdr:rowOff>114300</xdr:rowOff>
              </to>
            </anchor>
          </objectPr>
        </oleObject>
      </mc:Choice>
      <mc:Fallback>
        <oleObject progId="Equation.3" shapeId="6151" r:id="rId1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95"/>
  <sheetViews>
    <sheetView topLeftCell="A73" zoomScale="90" zoomScaleNormal="90" workbookViewId="0">
      <selection activeCell="K34" sqref="K34"/>
    </sheetView>
  </sheetViews>
  <sheetFormatPr defaultRowHeight="15" x14ac:dyDescent="0.25"/>
  <cols>
    <col min="3" max="3" width="3.5703125" customWidth="1"/>
    <col min="4" max="4" width="37.85546875" customWidth="1"/>
    <col min="5" max="5" width="19.5703125" customWidth="1"/>
    <col min="6" max="7" width="13.5703125" customWidth="1"/>
    <col min="8" max="8" width="12" customWidth="1"/>
    <col min="13" max="13" width="10.42578125" customWidth="1"/>
    <col min="14" max="14" width="16.28515625" customWidth="1"/>
  </cols>
  <sheetData>
    <row r="2" spans="1:14" ht="15.75" thickBot="1" x14ac:dyDescent="0.3">
      <c r="B2" s="7"/>
    </row>
    <row r="3" spans="1:14" ht="33" thickTop="1" thickBot="1" x14ac:dyDescent="0.3">
      <c r="A3" s="103">
        <v>1</v>
      </c>
      <c r="B3" s="269" t="s">
        <v>137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8"/>
    </row>
    <row r="4" spans="1:14" ht="15.75" thickTop="1" x14ac:dyDescent="0.25"/>
    <row r="5" spans="1:14" ht="15.75" thickBot="1" x14ac:dyDescent="0.3"/>
    <row r="6" spans="1:14" ht="36" customHeight="1" x14ac:dyDescent="0.25">
      <c r="D6" s="95" t="s">
        <v>125</v>
      </c>
      <c r="E6" s="96" t="s">
        <v>152</v>
      </c>
    </row>
    <row r="7" spans="1:14" x14ac:dyDescent="0.25">
      <c r="D7" s="97" t="s">
        <v>24</v>
      </c>
      <c r="E7" s="108">
        <v>36.666666666666671</v>
      </c>
    </row>
    <row r="8" spans="1:14" x14ac:dyDescent="0.25">
      <c r="D8" s="97" t="s">
        <v>143</v>
      </c>
      <c r="E8" s="108">
        <v>61.333333333333336</v>
      </c>
    </row>
    <row r="9" spans="1:14" x14ac:dyDescent="0.25">
      <c r="D9" s="97" t="s">
        <v>25</v>
      </c>
      <c r="E9" s="108">
        <v>1.3333333333333335</v>
      </c>
    </row>
    <row r="10" spans="1:14" ht="15.75" thickBot="1" x14ac:dyDescent="0.3">
      <c r="D10" s="98" t="s">
        <v>26</v>
      </c>
      <c r="E10" s="109">
        <v>0.66666700000000001</v>
      </c>
    </row>
    <row r="13" spans="1:14" ht="15.75" thickBot="1" x14ac:dyDescent="0.3"/>
    <row r="14" spans="1:14" ht="41.25" customHeight="1" thickTop="1" thickBot="1" x14ac:dyDescent="0.3">
      <c r="A14" s="103">
        <v>2</v>
      </c>
      <c r="B14" s="104" t="s">
        <v>122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5"/>
    </row>
    <row r="15" spans="1:14" ht="15.75" thickTop="1" x14ac:dyDescent="0.25"/>
    <row r="16" spans="1:14" x14ac:dyDescent="0.25">
      <c r="G16" s="68" t="s">
        <v>67</v>
      </c>
      <c r="H16" s="69">
        <v>1</v>
      </c>
      <c r="I16" s="69">
        <v>1</v>
      </c>
      <c r="J16" s="69">
        <v>1</v>
      </c>
      <c r="K16" s="1"/>
    </row>
    <row r="17" spans="1:14" x14ac:dyDescent="0.25">
      <c r="G17" s="73" t="s">
        <v>75</v>
      </c>
      <c r="H17" s="74">
        <v>0.66666666666666663</v>
      </c>
      <c r="I17" s="74">
        <v>1</v>
      </c>
      <c r="J17" s="74">
        <v>1.5</v>
      </c>
      <c r="K17" s="1"/>
    </row>
    <row r="18" spans="1:14" x14ac:dyDescent="0.25">
      <c r="G18" s="77" t="s">
        <v>69</v>
      </c>
      <c r="H18" s="78">
        <v>1.5</v>
      </c>
      <c r="I18" s="78">
        <v>2</v>
      </c>
      <c r="J18" s="78">
        <v>2.5</v>
      </c>
      <c r="K18" s="1"/>
    </row>
    <row r="19" spans="1:14" x14ac:dyDescent="0.25">
      <c r="D19" s="9" t="s">
        <v>48</v>
      </c>
      <c r="E19" s="9" t="s">
        <v>49</v>
      </c>
      <c r="G19" s="81" t="s">
        <v>70</v>
      </c>
      <c r="H19" s="82">
        <v>2.5</v>
      </c>
      <c r="I19" s="82">
        <v>3</v>
      </c>
      <c r="J19" s="82">
        <v>3.5</v>
      </c>
      <c r="K19" s="1"/>
    </row>
    <row r="20" spans="1:14" x14ac:dyDescent="0.25">
      <c r="D20" s="11" t="s">
        <v>50</v>
      </c>
      <c r="E20" s="8" t="s">
        <v>51</v>
      </c>
      <c r="G20" s="68" t="s">
        <v>72</v>
      </c>
      <c r="H20" s="69">
        <v>3.5</v>
      </c>
      <c r="I20" s="69">
        <v>4</v>
      </c>
      <c r="J20" s="69">
        <v>4.5</v>
      </c>
      <c r="K20" s="1"/>
    </row>
    <row r="21" spans="1:14" x14ac:dyDescent="0.25">
      <c r="D21" s="11" t="s">
        <v>52</v>
      </c>
      <c r="E21" s="8" t="s">
        <v>53</v>
      </c>
    </row>
    <row r="22" spans="1:14" x14ac:dyDescent="0.25">
      <c r="D22" s="11" t="s">
        <v>54</v>
      </c>
      <c r="E22" s="8" t="s">
        <v>55</v>
      </c>
      <c r="G22" s="71" t="s">
        <v>76</v>
      </c>
      <c r="H22" s="72">
        <v>1</v>
      </c>
      <c r="I22" s="72">
        <v>1</v>
      </c>
      <c r="J22" s="72">
        <v>1</v>
      </c>
    </row>
    <row r="23" spans="1:14" x14ac:dyDescent="0.25">
      <c r="D23" s="11" t="s">
        <v>56</v>
      </c>
      <c r="E23" s="8" t="s">
        <v>57</v>
      </c>
      <c r="G23" s="75" t="s">
        <v>77</v>
      </c>
      <c r="H23" s="76">
        <f>1/1.5</f>
        <v>0.66666666666666663</v>
      </c>
      <c r="I23" s="76">
        <v>1</v>
      </c>
      <c r="J23" s="76">
        <f>1/H17</f>
        <v>1.5</v>
      </c>
    </row>
    <row r="24" spans="1:14" x14ac:dyDescent="0.25">
      <c r="D24" s="11" t="s">
        <v>58</v>
      </c>
      <c r="E24" s="8" t="s">
        <v>59</v>
      </c>
      <c r="G24" s="79" t="s">
        <v>68</v>
      </c>
      <c r="H24" s="80">
        <f>1/J18</f>
        <v>0.4</v>
      </c>
      <c r="I24" s="80">
        <f>1/I18</f>
        <v>0.5</v>
      </c>
      <c r="J24" s="80">
        <f>1/H18</f>
        <v>0.66666666666666663</v>
      </c>
    </row>
    <row r="25" spans="1:14" x14ac:dyDescent="0.25">
      <c r="D25" s="99"/>
      <c r="E25" s="100"/>
      <c r="G25" s="83" t="s">
        <v>71</v>
      </c>
      <c r="H25" s="84">
        <f>1/J19</f>
        <v>0.2857142857142857</v>
      </c>
      <c r="I25" s="84">
        <f>1/I19</f>
        <v>0.33333333333333331</v>
      </c>
      <c r="J25" s="84">
        <f>1/H19</f>
        <v>0.4</v>
      </c>
    </row>
    <row r="26" spans="1:14" x14ac:dyDescent="0.25">
      <c r="G26" s="85" t="s">
        <v>73</v>
      </c>
      <c r="H26" s="86">
        <f>1/J20</f>
        <v>0.22222222222222221</v>
      </c>
      <c r="I26" s="86">
        <f>1/I20</f>
        <v>0.25</v>
      </c>
      <c r="J26" s="86">
        <f>1/H20</f>
        <v>0.2857142857142857</v>
      </c>
    </row>
    <row r="27" spans="1:14" ht="15.75" thickBot="1" x14ac:dyDescent="0.3"/>
    <row r="28" spans="1:14" ht="38.25" customHeight="1" thickTop="1" thickBot="1" x14ac:dyDescent="0.3">
      <c r="A28" s="103">
        <v>3</v>
      </c>
      <c r="B28" s="267" t="s">
        <v>124</v>
      </c>
      <c r="C28" s="267"/>
      <c r="D28" s="267"/>
      <c r="E28" s="267"/>
      <c r="F28" s="267"/>
      <c r="G28" s="267"/>
      <c r="H28" s="267"/>
      <c r="I28" s="267"/>
      <c r="J28" s="267"/>
      <c r="K28" s="267"/>
      <c r="L28" s="267"/>
      <c r="M28" s="267"/>
      <c r="N28" s="268"/>
    </row>
    <row r="29" spans="1:14" ht="16.5" thickTop="1" thickBot="1" x14ac:dyDescent="0.3">
      <c r="E29" s="12"/>
    </row>
    <row r="30" spans="1:14" ht="39.75" customHeight="1" thickBot="1" x14ac:dyDescent="0.3">
      <c r="D30" s="13" t="s">
        <v>93</v>
      </c>
      <c r="E30" s="14" t="s">
        <v>24</v>
      </c>
      <c r="F30" s="14" t="s">
        <v>143</v>
      </c>
      <c r="G30" s="14" t="s">
        <v>25</v>
      </c>
      <c r="H30" s="14" t="s">
        <v>26</v>
      </c>
    </row>
    <row r="31" spans="1:14" ht="15.75" thickBot="1" x14ac:dyDescent="0.3">
      <c r="D31" s="15" t="s">
        <v>24</v>
      </c>
      <c r="E31" s="16" t="s">
        <v>67</v>
      </c>
      <c r="F31" s="16" t="s">
        <v>67</v>
      </c>
      <c r="G31" s="16" t="s">
        <v>68</v>
      </c>
      <c r="H31" s="16" t="s">
        <v>71</v>
      </c>
    </row>
    <row r="32" spans="1:14" ht="15.75" thickBot="1" x14ac:dyDescent="0.3">
      <c r="D32" s="15" t="s">
        <v>143</v>
      </c>
      <c r="E32" s="16" t="s">
        <v>67</v>
      </c>
      <c r="F32" s="16" t="s">
        <v>67</v>
      </c>
      <c r="G32" s="16" t="s">
        <v>68</v>
      </c>
      <c r="H32" s="16" t="s">
        <v>71</v>
      </c>
    </row>
    <row r="33" spans="4:14" ht="15.75" thickBot="1" x14ac:dyDescent="0.3">
      <c r="D33" s="15" t="s">
        <v>25</v>
      </c>
      <c r="E33" s="16" t="s">
        <v>69</v>
      </c>
      <c r="F33" s="16" t="s">
        <v>68</v>
      </c>
      <c r="G33" s="16" t="s">
        <v>67</v>
      </c>
      <c r="H33" s="16" t="s">
        <v>77</v>
      </c>
    </row>
    <row r="34" spans="4:14" ht="15.75" thickBot="1" x14ac:dyDescent="0.3">
      <c r="D34" s="15" t="s">
        <v>26</v>
      </c>
      <c r="E34" s="16" t="s">
        <v>70</v>
      </c>
      <c r="F34" s="16" t="s">
        <v>71</v>
      </c>
      <c r="G34" s="16" t="s">
        <v>75</v>
      </c>
      <c r="H34" s="16" t="s">
        <v>67</v>
      </c>
    </row>
    <row r="35" spans="4:14" ht="15.75" thickBot="1" x14ac:dyDescent="0.3">
      <c r="D35" s="12"/>
    </row>
    <row r="36" spans="4:14" ht="46.5" customHeight="1" thickBot="1" x14ac:dyDescent="0.3">
      <c r="D36" s="17" t="s">
        <v>64</v>
      </c>
      <c r="E36" s="18" t="s">
        <v>24</v>
      </c>
      <c r="F36" s="18" t="s">
        <v>143</v>
      </c>
      <c r="G36" s="18" t="s">
        <v>25</v>
      </c>
      <c r="H36" s="18" t="s">
        <v>26</v>
      </c>
    </row>
    <row r="37" spans="4:14" ht="15.75" thickBot="1" x14ac:dyDescent="0.3">
      <c r="D37" s="15" t="s">
        <v>24</v>
      </c>
      <c r="E37" s="16" t="s">
        <v>67</v>
      </c>
      <c r="F37" s="16" t="s">
        <v>75</v>
      </c>
      <c r="G37" s="16" t="s">
        <v>68</v>
      </c>
      <c r="H37" s="16" t="s">
        <v>71</v>
      </c>
    </row>
    <row r="38" spans="4:14" ht="15.75" thickBot="1" x14ac:dyDescent="0.3">
      <c r="D38" s="15" t="s">
        <v>143</v>
      </c>
      <c r="E38" s="16" t="s">
        <v>77</v>
      </c>
      <c r="F38" s="16" t="s">
        <v>67</v>
      </c>
      <c r="G38" s="16" t="s">
        <v>71</v>
      </c>
      <c r="H38" s="16" t="s">
        <v>71</v>
      </c>
    </row>
    <row r="39" spans="4:14" ht="15.75" thickBot="1" x14ac:dyDescent="0.3">
      <c r="D39" s="15" t="s">
        <v>25</v>
      </c>
      <c r="E39" s="16" t="s">
        <v>69</v>
      </c>
      <c r="F39" s="16" t="s">
        <v>70</v>
      </c>
      <c r="G39" s="16" t="s">
        <v>67</v>
      </c>
      <c r="H39" s="16" t="s">
        <v>77</v>
      </c>
    </row>
    <row r="40" spans="4:14" ht="15.75" thickBot="1" x14ac:dyDescent="0.3">
      <c r="D40" s="15" t="s">
        <v>26</v>
      </c>
      <c r="E40" s="16" t="s">
        <v>70</v>
      </c>
      <c r="F40" s="16" t="s">
        <v>70</v>
      </c>
      <c r="G40" s="16" t="s">
        <v>75</v>
      </c>
      <c r="H40" s="16" t="s">
        <v>67</v>
      </c>
    </row>
    <row r="41" spans="4:14" ht="15.75" thickBot="1" x14ac:dyDescent="0.3">
      <c r="D41" s="12"/>
    </row>
    <row r="42" spans="4:14" ht="41.25" customHeight="1" thickBot="1" x14ac:dyDescent="0.3">
      <c r="D42" s="13" t="s">
        <v>78</v>
      </c>
      <c r="E42" s="18" t="s">
        <v>24</v>
      </c>
      <c r="F42" s="18" t="s">
        <v>143</v>
      </c>
      <c r="G42" s="18" t="s">
        <v>25</v>
      </c>
      <c r="H42" s="18" t="s">
        <v>26</v>
      </c>
    </row>
    <row r="43" spans="4:14" ht="15.75" thickBot="1" x14ac:dyDescent="0.3">
      <c r="D43" s="15" t="s">
        <v>24</v>
      </c>
      <c r="E43" s="16" t="s">
        <v>67</v>
      </c>
      <c r="F43" s="16" t="s">
        <v>77</v>
      </c>
      <c r="G43" s="16" t="s">
        <v>68</v>
      </c>
      <c r="H43" s="16" t="s">
        <v>71</v>
      </c>
    </row>
    <row r="44" spans="4:14" ht="15.75" thickBot="1" x14ac:dyDescent="0.3">
      <c r="D44" s="15" t="s">
        <v>143</v>
      </c>
      <c r="E44" s="16" t="s">
        <v>75</v>
      </c>
      <c r="F44" s="16" t="s">
        <v>67</v>
      </c>
      <c r="G44" s="16" t="s">
        <v>68</v>
      </c>
      <c r="H44" s="16" t="s">
        <v>71</v>
      </c>
    </row>
    <row r="45" spans="4:14" ht="15.75" thickBot="1" x14ac:dyDescent="0.3">
      <c r="D45" s="15" t="s">
        <v>25</v>
      </c>
      <c r="E45" s="16" t="s">
        <v>69</v>
      </c>
      <c r="F45" s="16" t="s">
        <v>69</v>
      </c>
      <c r="G45" s="16" t="s">
        <v>67</v>
      </c>
      <c r="H45" s="16" t="s">
        <v>77</v>
      </c>
    </row>
    <row r="46" spans="4:14" ht="15.75" thickBot="1" x14ac:dyDescent="0.3">
      <c r="D46" s="15" t="s">
        <v>26</v>
      </c>
      <c r="E46" s="16" t="s">
        <v>70</v>
      </c>
      <c r="F46" s="16" t="s">
        <v>70</v>
      </c>
      <c r="G46" s="16" t="s">
        <v>75</v>
      </c>
      <c r="H46" s="16" t="s">
        <v>67</v>
      </c>
    </row>
    <row r="47" spans="4:14" x14ac:dyDescent="0.25">
      <c r="E47" s="101"/>
      <c r="F47" s="102"/>
      <c r="G47" s="102"/>
      <c r="H47" s="102"/>
      <c r="I47" s="102"/>
    </row>
    <row r="48" spans="4:14" ht="22.5" customHeight="1" x14ac:dyDescent="0.25">
      <c r="M48" s="99"/>
      <c r="N48" s="100"/>
    </row>
    <row r="50" spans="4:12" ht="42" customHeight="1" thickBot="1" x14ac:dyDescent="0.3">
      <c r="F50" s="19"/>
      <c r="G50" s="20" t="s">
        <v>24</v>
      </c>
      <c r="H50" s="20" t="s">
        <v>143</v>
      </c>
      <c r="I50" s="20" t="s">
        <v>25</v>
      </c>
      <c r="J50" s="20" t="s">
        <v>26</v>
      </c>
    </row>
    <row r="51" spans="4:12" ht="37.5" customHeight="1" thickBot="1" x14ac:dyDescent="0.3">
      <c r="D51" s="10" t="s">
        <v>60</v>
      </c>
      <c r="F51" s="21" t="s">
        <v>24</v>
      </c>
      <c r="G51" s="22" t="s">
        <v>67</v>
      </c>
      <c r="H51" s="22" t="s">
        <v>67</v>
      </c>
      <c r="I51" s="22" t="s">
        <v>68</v>
      </c>
      <c r="J51" s="22" t="s">
        <v>71</v>
      </c>
    </row>
    <row r="52" spans="4:12" ht="35.25" customHeight="1" x14ac:dyDescent="0.25">
      <c r="F52" s="21" t="s">
        <v>143</v>
      </c>
      <c r="G52" s="22" t="s">
        <v>67</v>
      </c>
      <c r="H52" s="22" t="s">
        <v>67</v>
      </c>
      <c r="I52" s="22" t="s">
        <v>68</v>
      </c>
      <c r="J52" s="22" t="s">
        <v>71</v>
      </c>
    </row>
    <row r="53" spans="4:12" ht="28.5" customHeight="1" x14ac:dyDescent="0.25">
      <c r="F53" s="21" t="s">
        <v>25</v>
      </c>
      <c r="G53" s="22" t="s">
        <v>69</v>
      </c>
      <c r="H53" s="22" t="s">
        <v>68</v>
      </c>
      <c r="I53" s="22" t="s">
        <v>67</v>
      </c>
      <c r="J53" s="22" t="s">
        <v>77</v>
      </c>
    </row>
    <row r="54" spans="4:12" ht="30" customHeight="1" x14ac:dyDescent="0.25">
      <c r="F54" s="21" t="s">
        <v>26</v>
      </c>
      <c r="G54" s="22" t="s">
        <v>70</v>
      </c>
      <c r="H54" s="22" t="s">
        <v>71</v>
      </c>
      <c r="I54" s="22" t="s">
        <v>75</v>
      </c>
      <c r="J54" s="22" t="s">
        <v>67</v>
      </c>
    </row>
    <row r="57" spans="4:12" x14ac:dyDescent="0.25">
      <c r="F57" s="7" t="s">
        <v>27</v>
      </c>
      <c r="G57" s="6">
        <v>6</v>
      </c>
      <c r="H57" s="6">
        <v>7</v>
      </c>
      <c r="I57" s="6">
        <v>8</v>
      </c>
      <c r="K57">
        <v>16.716666666666669</v>
      </c>
      <c r="L57">
        <v>4.3215211754537596E-2</v>
      </c>
    </row>
    <row r="58" spans="4:12" ht="15.75" thickBot="1" x14ac:dyDescent="0.3">
      <c r="F58" s="7" t="s">
        <v>27</v>
      </c>
      <c r="G58" s="6">
        <v>6</v>
      </c>
      <c r="H58" s="6">
        <v>7</v>
      </c>
      <c r="I58" s="6">
        <v>8</v>
      </c>
      <c r="K58">
        <v>19.66</v>
      </c>
      <c r="L58">
        <v>5.0864699898270603E-2</v>
      </c>
    </row>
    <row r="59" spans="4:12" ht="15.75" thickBot="1" x14ac:dyDescent="0.3">
      <c r="D59" s="10" t="s">
        <v>61</v>
      </c>
      <c r="F59" s="7" t="s">
        <v>27</v>
      </c>
      <c r="G59" s="6">
        <v>2.4666666666666668</v>
      </c>
      <c r="H59" s="6">
        <v>3</v>
      </c>
      <c r="I59" s="6">
        <v>3.84</v>
      </c>
      <c r="K59">
        <v>23.14</v>
      </c>
      <c r="L59">
        <v>5.9820538384845454E-2</v>
      </c>
    </row>
    <row r="60" spans="4:12" x14ac:dyDescent="0.25">
      <c r="F60" s="7" t="s">
        <v>27</v>
      </c>
      <c r="G60" s="6">
        <v>2.25</v>
      </c>
      <c r="H60" s="6">
        <v>2.66</v>
      </c>
      <c r="I60" s="6">
        <v>3.3</v>
      </c>
    </row>
    <row r="62" spans="4:12" x14ac:dyDescent="0.25">
      <c r="G62" t="s">
        <v>28</v>
      </c>
      <c r="H62" t="s">
        <v>29</v>
      </c>
      <c r="I62" t="s">
        <v>30</v>
      </c>
    </row>
    <row r="63" spans="4:12" x14ac:dyDescent="0.25">
      <c r="F63" t="s">
        <v>31</v>
      </c>
      <c r="G63" s="6">
        <v>0.25929127052722556</v>
      </c>
      <c r="H63" s="6">
        <v>0.35605289928789424</v>
      </c>
      <c r="I63" s="6">
        <v>0.47856430707876363</v>
      </c>
    </row>
    <row r="64" spans="4:12" ht="15.75" thickBot="1" x14ac:dyDescent="0.3">
      <c r="F64" t="s">
        <v>32</v>
      </c>
      <c r="G64" s="6">
        <v>0.25929127052722556</v>
      </c>
      <c r="H64" s="6">
        <v>0.35605289928789424</v>
      </c>
      <c r="I64" s="6">
        <v>0.47856430707876363</v>
      </c>
    </row>
    <row r="65" spans="4:10" ht="15.75" thickBot="1" x14ac:dyDescent="0.3">
      <c r="D65" s="10" t="s">
        <v>62</v>
      </c>
      <c r="F65" t="s">
        <v>33</v>
      </c>
      <c r="G65" s="6">
        <v>0.10659752232785941</v>
      </c>
      <c r="H65" s="6">
        <v>0.1525940996948118</v>
      </c>
      <c r="I65" s="6">
        <v>0.22971086739780652</v>
      </c>
    </row>
    <row r="66" spans="4:10" x14ac:dyDescent="0.25">
      <c r="F66" t="s">
        <v>34</v>
      </c>
      <c r="G66" s="6">
        <v>9.7234226447709585E-2</v>
      </c>
      <c r="H66" s="6">
        <v>0.13530010172939982</v>
      </c>
      <c r="I66" s="6">
        <v>0.19740777666998999</v>
      </c>
    </row>
    <row r="67" spans="4:10" ht="15.75" thickBot="1" x14ac:dyDescent="0.3"/>
    <row r="68" spans="4:10" ht="15.75" thickBot="1" x14ac:dyDescent="0.3">
      <c r="D68" s="10" t="s">
        <v>63</v>
      </c>
      <c r="F68" s="6" t="s">
        <v>35</v>
      </c>
      <c r="G68" s="6">
        <v>1</v>
      </c>
    </row>
    <row r="69" spans="4:10" x14ac:dyDescent="0.25">
      <c r="D69" s="1"/>
      <c r="F69" s="6" t="s">
        <v>36</v>
      </c>
      <c r="G69" s="6">
        <v>1</v>
      </c>
      <c r="J69">
        <v>1</v>
      </c>
    </row>
    <row r="70" spans="4:10" x14ac:dyDescent="0.25">
      <c r="F70" s="6" t="s">
        <v>37</v>
      </c>
      <c r="G70" s="6">
        <v>1</v>
      </c>
    </row>
    <row r="72" spans="4:10" x14ac:dyDescent="0.25">
      <c r="F72" s="6" t="s">
        <v>38</v>
      </c>
      <c r="G72" s="6">
        <v>1</v>
      </c>
    </row>
    <row r="73" spans="4:10" x14ac:dyDescent="0.25">
      <c r="D73" s="1"/>
      <c r="F73" s="6" t="s">
        <v>39</v>
      </c>
      <c r="G73" s="6">
        <v>1</v>
      </c>
      <c r="J73">
        <v>1</v>
      </c>
    </row>
    <row r="74" spans="4:10" x14ac:dyDescent="0.25">
      <c r="F74" s="6" t="s">
        <v>40</v>
      </c>
      <c r="G74" s="6">
        <v>1</v>
      </c>
    </row>
    <row r="76" spans="4:10" x14ac:dyDescent="0.25">
      <c r="F76" s="6" t="s">
        <v>41</v>
      </c>
      <c r="G76" s="6">
        <v>0</v>
      </c>
    </row>
    <row r="77" spans="4:10" x14ac:dyDescent="0.25">
      <c r="F77" s="6" t="s">
        <v>42</v>
      </c>
      <c r="G77" s="6">
        <v>0</v>
      </c>
      <c r="J77">
        <v>0</v>
      </c>
    </row>
    <row r="78" spans="4:10" x14ac:dyDescent="0.25">
      <c r="F78" s="6" t="s">
        <v>43</v>
      </c>
      <c r="G78" s="6">
        <v>1</v>
      </c>
    </row>
    <row r="80" spans="4:10" x14ac:dyDescent="0.25">
      <c r="F80" s="6" t="s">
        <v>44</v>
      </c>
      <c r="G80" s="6">
        <v>1</v>
      </c>
    </row>
    <row r="81" spans="4:10" x14ac:dyDescent="0.25">
      <c r="F81" s="6" t="s">
        <v>45</v>
      </c>
      <c r="G81" s="6">
        <v>0</v>
      </c>
      <c r="J81">
        <v>0</v>
      </c>
    </row>
    <row r="82" spans="4:10" x14ac:dyDescent="0.25">
      <c r="F82" s="6" t="s">
        <v>46</v>
      </c>
      <c r="G82" s="6">
        <v>0.84002481312009081</v>
      </c>
    </row>
    <row r="83" spans="4:10" ht="15.75" thickBot="1" x14ac:dyDescent="0.3"/>
    <row r="84" spans="4:10" ht="15.75" thickBot="1" x14ac:dyDescent="0.3">
      <c r="D84" s="10" t="s">
        <v>123</v>
      </c>
      <c r="F84" s="6" t="s">
        <v>31</v>
      </c>
      <c r="G84" s="6">
        <v>36.666666666666671</v>
      </c>
    </row>
    <row r="85" spans="4:10" x14ac:dyDescent="0.25">
      <c r="F85" s="6" t="s">
        <v>32</v>
      </c>
      <c r="G85" s="6">
        <v>61.333333333333336</v>
      </c>
    </row>
    <row r="86" spans="4:10" x14ac:dyDescent="0.25">
      <c r="F86" s="6" t="s">
        <v>33</v>
      </c>
      <c r="G86" s="6">
        <v>1.3333333333333335</v>
      </c>
    </row>
    <row r="87" spans="4:10" x14ac:dyDescent="0.25">
      <c r="F87" s="6" t="s">
        <v>34</v>
      </c>
      <c r="G87" s="6">
        <v>0.66666700000000001</v>
      </c>
    </row>
    <row r="89" spans="4:10" x14ac:dyDescent="0.25">
      <c r="F89" s="6" t="s">
        <v>47</v>
      </c>
      <c r="G89" s="6">
        <v>1</v>
      </c>
    </row>
    <row r="92" spans="4:10" x14ac:dyDescent="0.25">
      <c r="E92" s="266" t="s">
        <v>24</v>
      </c>
      <c r="F92" s="266"/>
      <c r="G92" s="202">
        <v>36.666666666666671</v>
      </c>
    </row>
    <row r="93" spans="4:10" x14ac:dyDescent="0.25">
      <c r="E93" s="266" t="s">
        <v>143</v>
      </c>
      <c r="F93" s="266"/>
      <c r="G93" s="202">
        <v>61.333333333333336</v>
      </c>
    </row>
    <row r="94" spans="4:10" x14ac:dyDescent="0.25">
      <c r="E94" s="266" t="s">
        <v>25</v>
      </c>
      <c r="F94" s="266"/>
      <c r="G94" s="202">
        <v>1.3333333333333335</v>
      </c>
    </row>
    <row r="95" spans="4:10" x14ac:dyDescent="0.25">
      <c r="E95" s="266" t="s">
        <v>26</v>
      </c>
      <c r="F95" s="266"/>
      <c r="G95" s="202">
        <v>0.66666700000000001</v>
      </c>
    </row>
  </sheetData>
  <mergeCells count="6">
    <mergeCell ref="E95:F95"/>
    <mergeCell ref="B28:N28"/>
    <mergeCell ref="B3:N3"/>
    <mergeCell ref="E92:F92"/>
    <mergeCell ref="E93:F93"/>
    <mergeCell ref="E94:F9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75"/>
  <sheetViews>
    <sheetView topLeftCell="B67" zoomScale="60" zoomScaleNormal="60" zoomScalePageLayoutView="70" workbookViewId="0">
      <selection activeCell="D37" sqref="D37"/>
    </sheetView>
  </sheetViews>
  <sheetFormatPr defaultRowHeight="15" x14ac:dyDescent="0.25"/>
  <cols>
    <col min="2" max="2" width="18.7109375" customWidth="1"/>
    <col min="3" max="3" width="18.5703125" customWidth="1"/>
    <col min="4" max="4" width="43.7109375" customWidth="1"/>
    <col min="5" max="5" width="37.7109375" customWidth="1"/>
    <col min="6" max="6" width="41.28515625" customWidth="1"/>
    <col min="7" max="7" width="32.140625" customWidth="1"/>
    <col min="8" max="8" width="16.140625" customWidth="1"/>
    <col min="9" max="9" width="17.7109375" customWidth="1"/>
    <col min="12" max="12" width="9" customWidth="1"/>
    <col min="13" max="13" width="9.140625" hidden="1" customWidth="1"/>
    <col min="14" max="14" width="15.85546875" customWidth="1"/>
    <col min="15" max="15" width="19.7109375" customWidth="1"/>
  </cols>
  <sheetData>
    <row r="2" spans="1:15" ht="15.75" thickBot="1" x14ac:dyDescent="0.3"/>
    <row r="3" spans="1:15" ht="66.75" customHeight="1" thickTop="1" thickBot="1" x14ac:dyDescent="0.3">
      <c r="A3" s="172">
        <v>1</v>
      </c>
      <c r="B3" s="281" t="s">
        <v>154</v>
      </c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3"/>
    </row>
    <row r="4" spans="1:15" ht="15.75" thickTop="1" x14ac:dyDescent="0.25"/>
    <row r="5" spans="1:15" ht="15.75" thickBot="1" x14ac:dyDescent="0.3"/>
    <row r="6" spans="1:15" ht="97.5" customHeight="1" thickTop="1" thickBot="1" x14ac:dyDescent="0.3">
      <c r="E6" s="110" t="s">
        <v>139</v>
      </c>
      <c r="F6" s="110" t="s">
        <v>23</v>
      </c>
      <c r="G6" s="110" t="s">
        <v>128</v>
      </c>
    </row>
    <row r="7" spans="1:15" ht="24.75" thickTop="1" thickBot="1" x14ac:dyDescent="0.3">
      <c r="E7" s="276" t="s">
        <v>5</v>
      </c>
      <c r="F7" s="111" t="s">
        <v>127</v>
      </c>
      <c r="G7" s="112">
        <v>17</v>
      </c>
    </row>
    <row r="8" spans="1:15" ht="24.75" thickTop="1" thickBot="1" x14ac:dyDescent="0.3">
      <c r="E8" s="276"/>
      <c r="F8" s="113" t="s">
        <v>3</v>
      </c>
      <c r="G8" s="112">
        <v>82</v>
      </c>
    </row>
    <row r="9" spans="1:15" ht="24.75" thickTop="1" thickBot="1" x14ac:dyDescent="0.3">
      <c r="E9" s="276"/>
      <c r="F9" s="114" t="s">
        <v>4</v>
      </c>
      <c r="G9" s="112">
        <v>1</v>
      </c>
    </row>
    <row r="10" spans="1:15" ht="24.75" thickTop="1" thickBot="1" x14ac:dyDescent="0.3">
      <c r="E10" s="277" t="s">
        <v>153</v>
      </c>
      <c r="F10" s="111" t="s">
        <v>127</v>
      </c>
      <c r="G10" s="112">
        <v>90</v>
      </c>
    </row>
    <row r="11" spans="1:15" ht="24.75" thickTop="1" thickBot="1" x14ac:dyDescent="0.3">
      <c r="E11" s="277"/>
      <c r="F11" s="113" t="s">
        <v>3</v>
      </c>
      <c r="G11" s="112">
        <v>9</v>
      </c>
    </row>
    <row r="12" spans="1:15" ht="24.75" thickTop="1" thickBot="1" x14ac:dyDescent="0.3">
      <c r="E12" s="277"/>
      <c r="F12" s="114" t="s">
        <v>4</v>
      </c>
      <c r="G12" s="112">
        <v>1</v>
      </c>
    </row>
    <row r="13" spans="1:15" ht="24.75" thickTop="1" thickBot="1" x14ac:dyDescent="0.3">
      <c r="E13" s="278" t="s">
        <v>1</v>
      </c>
      <c r="F13" s="111" t="s">
        <v>127</v>
      </c>
      <c r="G13" s="112">
        <v>54</v>
      </c>
    </row>
    <row r="14" spans="1:15" ht="24.75" thickTop="1" thickBot="1" x14ac:dyDescent="0.3">
      <c r="E14" s="278"/>
      <c r="F14" s="113" t="s">
        <v>3</v>
      </c>
      <c r="G14" s="112">
        <v>40</v>
      </c>
    </row>
    <row r="15" spans="1:15" ht="24.75" thickTop="1" thickBot="1" x14ac:dyDescent="0.3">
      <c r="E15" s="278"/>
      <c r="F15" s="114" t="s">
        <v>4</v>
      </c>
      <c r="G15" s="112">
        <v>6</v>
      </c>
    </row>
    <row r="16" spans="1:15" ht="24.75" thickTop="1" thickBot="1" x14ac:dyDescent="0.3">
      <c r="E16" s="279" t="s">
        <v>2</v>
      </c>
      <c r="F16" s="111" t="s">
        <v>127</v>
      </c>
      <c r="G16" s="112">
        <v>28.000000000000004</v>
      </c>
    </row>
    <row r="17" spans="1:15" ht="24.75" thickTop="1" thickBot="1" x14ac:dyDescent="0.3">
      <c r="E17" s="280"/>
      <c r="F17" s="113" t="s">
        <v>3</v>
      </c>
      <c r="G17" s="112">
        <v>55.000000000000007</v>
      </c>
    </row>
    <row r="18" spans="1:15" ht="24.75" thickTop="1" thickBot="1" x14ac:dyDescent="0.3">
      <c r="E18" s="280"/>
      <c r="F18" s="114" t="s">
        <v>4</v>
      </c>
      <c r="G18" s="112">
        <v>17</v>
      </c>
    </row>
    <row r="19" spans="1:15" ht="24" thickTop="1" x14ac:dyDescent="0.25">
      <c r="G19" s="119"/>
    </row>
    <row r="20" spans="1:15" ht="15.75" thickBot="1" x14ac:dyDescent="0.3"/>
    <row r="21" spans="1:15" ht="72.75" customHeight="1" thickTop="1" thickBot="1" x14ac:dyDescent="0.3">
      <c r="A21" s="103">
        <v>2</v>
      </c>
      <c r="B21" s="173" t="s">
        <v>122</v>
      </c>
      <c r="C21" s="173"/>
      <c r="D21" s="173"/>
      <c r="E21" s="173"/>
      <c r="F21" s="104"/>
      <c r="G21" s="104"/>
      <c r="H21" s="104"/>
      <c r="I21" s="104"/>
      <c r="J21" s="104"/>
      <c r="K21" s="104"/>
      <c r="L21" s="104"/>
      <c r="M21" s="104"/>
      <c r="N21" s="104"/>
      <c r="O21" s="105"/>
    </row>
    <row r="22" spans="1:15" ht="41.25" customHeight="1" thickTop="1" x14ac:dyDescent="0.25"/>
    <row r="23" spans="1:15" x14ac:dyDescent="0.25">
      <c r="G23" s="122" t="s">
        <v>67</v>
      </c>
      <c r="H23" s="123">
        <v>1</v>
      </c>
      <c r="I23" s="123">
        <v>1</v>
      </c>
      <c r="J23" s="123">
        <v>1</v>
      </c>
    </row>
    <row r="24" spans="1:15" x14ac:dyDescent="0.25">
      <c r="G24" s="125" t="s">
        <v>75</v>
      </c>
      <c r="H24" s="126">
        <v>0.66666666666666663</v>
      </c>
      <c r="I24" s="126">
        <v>1</v>
      </c>
      <c r="J24" s="126">
        <v>1.5</v>
      </c>
    </row>
    <row r="25" spans="1:15" x14ac:dyDescent="0.25">
      <c r="G25" s="129" t="s">
        <v>69</v>
      </c>
      <c r="H25" s="130">
        <v>1.5</v>
      </c>
      <c r="I25" s="130">
        <v>2</v>
      </c>
      <c r="J25" s="130">
        <v>2.5</v>
      </c>
    </row>
    <row r="26" spans="1:15" ht="18.75" x14ac:dyDescent="0.25">
      <c r="D26" s="116" t="s">
        <v>48</v>
      </c>
      <c r="E26" s="116" t="s">
        <v>49</v>
      </c>
      <c r="G26" s="133" t="s">
        <v>70</v>
      </c>
      <c r="H26" s="134">
        <v>2.5</v>
      </c>
      <c r="I26" s="134">
        <v>3</v>
      </c>
      <c r="J26" s="134">
        <v>3.5</v>
      </c>
    </row>
    <row r="27" spans="1:15" ht="24" customHeight="1" x14ac:dyDescent="0.25">
      <c r="D27" s="117" t="s">
        <v>50</v>
      </c>
      <c r="E27" s="118" t="s">
        <v>51</v>
      </c>
      <c r="G27" s="122" t="s">
        <v>72</v>
      </c>
      <c r="H27" s="123">
        <v>3.5</v>
      </c>
      <c r="I27" s="123">
        <v>4</v>
      </c>
      <c r="J27" s="123">
        <v>4.5</v>
      </c>
    </row>
    <row r="28" spans="1:15" ht="16.5" customHeight="1" x14ac:dyDescent="0.25">
      <c r="D28" s="117" t="s">
        <v>52</v>
      </c>
      <c r="E28" s="118" t="s">
        <v>53</v>
      </c>
    </row>
    <row r="29" spans="1:15" ht="16.5" customHeight="1" x14ac:dyDescent="0.25">
      <c r="D29" s="117" t="s">
        <v>54</v>
      </c>
      <c r="E29" s="118" t="s">
        <v>55</v>
      </c>
      <c r="G29" s="71" t="s">
        <v>76</v>
      </c>
      <c r="H29" s="124">
        <v>1</v>
      </c>
      <c r="I29" s="124">
        <v>1</v>
      </c>
      <c r="J29" s="124">
        <v>1</v>
      </c>
    </row>
    <row r="30" spans="1:15" ht="16.5" customHeight="1" x14ac:dyDescent="0.25">
      <c r="D30" s="117" t="s">
        <v>56</v>
      </c>
      <c r="E30" s="118" t="s">
        <v>57</v>
      </c>
      <c r="G30" s="75" t="s">
        <v>77</v>
      </c>
      <c r="H30" s="128">
        <f>1/1.5</f>
        <v>0.66666666666666663</v>
      </c>
      <c r="I30" s="128">
        <v>1</v>
      </c>
      <c r="J30" s="128">
        <f>1/H24</f>
        <v>1.5</v>
      </c>
    </row>
    <row r="31" spans="1:15" ht="16.5" customHeight="1" x14ac:dyDescent="0.25">
      <c r="D31" s="117" t="s">
        <v>58</v>
      </c>
      <c r="E31" s="118" t="s">
        <v>59</v>
      </c>
      <c r="G31" s="79" t="s">
        <v>68</v>
      </c>
      <c r="H31" s="132">
        <f>1/J25</f>
        <v>0.4</v>
      </c>
      <c r="I31" s="132">
        <f>1/I25</f>
        <v>0.5</v>
      </c>
      <c r="J31" s="132">
        <f>1/H25</f>
        <v>0.66666666666666663</v>
      </c>
    </row>
    <row r="32" spans="1:15" ht="16.5" customHeight="1" x14ac:dyDescent="0.25">
      <c r="D32" s="120"/>
      <c r="E32" s="121"/>
      <c r="G32" s="83" t="s">
        <v>71</v>
      </c>
      <c r="H32" s="136">
        <f>1/J26</f>
        <v>0.2857142857142857</v>
      </c>
      <c r="I32" s="136">
        <f>1/I26</f>
        <v>0.33333333333333331</v>
      </c>
      <c r="J32" s="136">
        <f>1/H26</f>
        <v>0.4</v>
      </c>
    </row>
    <row r="33" spans="1:15" ht="16.5" customHeight="1" x14ac:dyDescent="0.25">
      <c r="D33" s="120"/>
      <c r="E33" s="121"/>
      <c r="G33" s="85" t="s">
        <v>73</v>
      </c>
      <c r="H33" s="138">
        <f>1/J27</f>
        <v>0.22222222222222221</v>
      </c>
      <c r="I33" s="138">
        <f>1/I27</f>
        <v>0.25</v>
      </c>
      <c r="J33" s="138">
        <f>1/H27</f>
        <v>0.2857142857142857</v>
      </c>
    </row>
    <row r="34" spans="1:15" ht="16.5" customHeight="1" x14ac:dyDescent="0.25">
      <c r="D34" s="120"/>
      <c r="E34" s="121"/>
    </row>
    <row r="35" spans="1:15" ht="18.75" x14ac:dyDescent="0.25">
      <c r="D35" s="120"/>
      <c r="E35" s="121"/>
    </row>
    <row r="36" spans="1:15" ht="19.5" thickBot="1" x14ac:dyDescent="0.3">
      <c r="D36" s="120"/>
      <c r="E36" s="121"/>
    </row>
    <row r="37" spans="1:15" ht="66" customHeight="1" thickTop="1" thickBot="1" x14ac:dyDescent="0.3">
      <c r="A37" s="103">
        <v>3</v>
      </c>
      <c r="B37" s="173" t="s">
        <v>155</v>
      </c>
      <c r="C37" s="173"/>
      <c r="D37" s="173"/>
      <c r="E37" s="173"/>
      <c r="F37" s="173"/>
      <c r="G37" s="173"/>
      <c r="H37" s="173"/>
      <c r="I37" s="173"/>
      <c r="J37" s="173"/>
      <c r="K37" s="173"/>
      <c r="L37" s="173"/>
      <c r="M37" s="173"/>
      <c r="N37" s="270"/>
      <c r="O37" s="271"/>
    </row>
    <row r="38" spans="1:15" ht="20.25" thickTop="1" thickBot="1" x14ac:dyDescent="0.3">
      <c r="D38" s="120"/>
      <c r="E38" s="121"/>
    </row>
    <row r="39" spans="1:15" ht="15.75" x14ac:dyDescent="0.25">
      <c r="D39" s="139" t="s">
        <v>24</v>
      </c>
      <c r="E39" s="272" t="s">
        <v>93</v>
      </c>
      <c r="F39" s="272" t="s">
        <v>64</v>
      </c>
      <c r="G39" s="272" t="s">
        <v>65</v>
      </c>
    </row>
    <row r="40" spans="1:15" ht="33" customHeight="1" thickBot="1" x14ac:dyDescent="0.3">
      <c r="D40" s="140" t="s">
        <v>66</v>
      </c>
      <c r="E40" s="273"/>
      <c r="F40" s="273"/>
      <c r="G40" s="273"/>
    </row>
    <row r="41" spans="1:15" ht="15.75" x14ac:dyDescent="0.25">
      <c r="D41" s="209" t="s">
        <v>93</v>
      </c>
      <c r="E41" s="274" t="s">
        <v>67</v>
      </c>
      <c r="F41" s="274" t="s">
        <v>68</v>
      </c>
      <c r="G41" s="274" t="s">
        <v>69</v>
      </c>
    </row>
    <row r="42" spans="1:15" ht="16.5" thickBot="1" x14ac:dyDescent="0.3">
      <c r="D42" s="210"/>
      <c r="E42" s="275"/>
      <c r="F42" s="275"/>
      <c r="G42" s="275"/>
    </row>
    <row r="43" spans="1:15" ht="15.75" x14ac:dyDescent="0.25">
      <c r="D43" s="209" t="s">
        <v>64</v>
      </c>
      <c r="E43" s="274" t="s">
        <v>69</v>
      </c>
      <c r="F43" s="274" t="s">
        <v>67</v>
      </c>
      <c r="G43" s="274" t="s">
        <v>70</v>
      </c>
    </row>
    <row r="44" spans="1:15" ht="16.5" thickBot="1" x14ac:dyDescent="0.3">
      <c r="D44" s="210"/>
      <c r="E44" s="275"/>
      <c r="F44" s="275"/>
      <c r="G44" s="275"/>
    </row>
    <row r="45" spans="1:15" ht="15.75" x14ac:dyDescent="0.25">
      <c r="D45" s="209" t="s">
        <v>65</v>
      </c>
      <c r="E45" s="274" t="s">
        <v>68</v>
      </c>
      <c r="F45" s="274" t="s">
        <v>71</v>
      </c>
      <c r="G45" s="274" t="s">
        <v>67</v>
      </c>
    </row>
    <row r="46" spans="1:15" ht="16.5" thickBot="1" x14ac:dyDescent="0.3">
      <c r="D46" s="210"/>
      <c r="E46" s="275"/>
      <c r="F46" s="275"/>
      <c r="G46" s="275"/>
    </row>
    <row r="47" spans="1:15" ht="16.5" thickBot="1" x14ac:dyDescent="0.3">
      <c r="D47" s="224"/>
      <c r="E47" s="224"/>
      <c r="F47" s="224"/>
      <c r="G47" s="224"/>
    </row>
    <row r="48" spans="1:15" ht="15.75" x14ac:dyDescent="0.25">
      <c r="D48" s="139" t="s">
        <v>143</v>
      </c>
      <c r="E48" s="272" t="s">
        <v>93</v>
      </c>
      <c r="F48" s="272" t="s">
        <v>64</v>
      </c>
      <c r="G48" s="272" t="s">
        <v>65</v>
      </c>
    </row>
    <row r="49" spans="4:7" ht="35.25" customHeight="1" thickBot="1" x14ac:dyDescent="0.3">
      <c r="D49" s="140" t="s">
        <v>66</v>
      </c>
      <c r="E49" s="273"/>
      <c r="F49" s="273"/>
      <c r="G49" s="273"/>
    </row>
    <row r="50" spans="4:7" ht="15.75" x14ac:dyDescent="0.25">
      <c r="D50" s="209" t="s">
        <v>93</v>
      </c>
      <c r="E50" s="274" t="s">
        <v>67</v>
      </c>
      <c r="F50" s="274" t="s">
        <v>70</v>
      </c>
      <c r="G50" s="274" t="s">
        <v>72</v>
      </c>
    </row>
    <row r="51" spans="4:7" ht="16.5" thickBot="1" x14ac:dyDescent="0.3">
      <c r="D51" s="210"/>
      <c r="E51" s="275"/>
      <c r="F51" s="275"/>
      <c r="G51" s="275"/>
    </row>
    <row r="52" spans="4:7" ht="15.75" x14ac:dyDescent="0.25">
      <c r="D52" s="209" t="s">
        <v>64</v>
      </c>
      <c r="E52" s="274" t="s">
        <v>71</v>
      </c>
      <c r="F52" s="274" t="s">
        <v>67</v>
      </c>
      <c r="G52" s="274" t="s">
        <v>70</v>
      </c>
    </row>
    <row r="53" spans="4:7" ht="16.5" thickBot="1" x14ac:dyDescent="0.3">
      <c r="D53" s="210"/>
      <c r="E53" s="275"/>
      <c r="F53" s="275"/>
      <c r="G53" s="275"/>
    </row>
    <row r="54" spans="4:7" ht="15.75" x14ac:dyDescent="0.25">
      <c r="D54" s="209" t="s">
        <v>65</v>
      </c>
      <c r="E54" s="274" t="s">
        <v>73</v>
      </c>
      <c r="F54" s="274" t="s">
        <v>71</v>
      </c>
      <c r="G54" s="274" t="s">
        <v>67</v>
      </c>
    </row>
    <row r="55" spans="4:7" ht="16.5" thickBot="1" x14ac:dyDescent="0.3">
      <c r="D55" s="210"/>
      <c r="E55" s="275"/>
      <c r="F55" s="275"/>
      <c r="G55" s="275"/>
    </row>
    <row r="56" spans="4:7" ht="15.75" x14ac:dyDescent="0.25">
      <c r="D56" s="224"/>
      <c r="E56" s="224"/>
      <c r="F56" s="224"/>
      <c r="G56" s="224"/>
    </row>
    <row r="57" spans="4:7" ht="16.5" thickBot="1" x14ac:dyDescent="0.3">
      <c r="D57" s="224"/>
      <c r="E57" s="224"/>
      <c r="F57" s="224"/>
      <c r="G57" s="224"/>
    </row>
    <row r="58" spans="4:7" ht="40.5" customHeight="1" x14ac:dyDescent="0.25">
      <c r="D58" s="139" t="s">
        <v>25</v>
      </c>
      <c r="E58" s="209" t="s">
        <v>93</v>
      </c>
      <c r="F58" s="272" t="s">
        <v>64</v>
      </c>
      <c r="G58" s="272" t="s">
        <v>65</v>
      </c>
    </row>
    <row r="59" spans="4:7" ht="16.5" thickBot="1" x14ac:dyDescent="0.3">
      <c r="D59" s="140" t="s">
        <v>74</v>
      </c>
      <c r="E59" s="210"/>
      <c r="F59" s="273"/>
      <c r="G59" s="273"/>
    </row>
    <row r="60" spans="4:7" ht="15.75" x14ac:dyDescent="0.25">
      <c r="D60" s="209" t="s">
        <v>93</v>
      </c>
      <c r="E60" s="274" t="s">
        <v>67</v>
      </c>
      <c r="F60" s="274" t="s">
        <v>69</v>
      </c>
      <c r="G60" s="274" t="s">
        <v>69</v>
      </c>
    </row>
    <row r="61" spans="4:7" ht="16.5" thickBot="1" x14ac:dyDescent="0.3">
      <c r="D61" s="210"/>
      <c r="E61" s="275"/>
      <c r="F61" s="275"/>
      <c r="G61" s="275"/>
    </row>
    <row r="62" spans="4:7" ht="15.75" x14ac:dyDescent="0.25">
      <c r="D62" s="209" t="s">
        <v>64</v>
      </c>
      <c r="E62" s="274" t="s">
        <v>68</v>
      </c>
      <c r="F62" s="274" t="s">
        <v>67</v>
      </c>
      <c r="G62" s="274" t="s">
        <v>72</v>
      </c>
    </row>
    <row r="63" spans="4:7" ht="16.5" thickBot="1" x14ac:dyDescent="0.3">
      <c r="D63" s="210"/>
      <c r="E63" s="275"/>
      <c r="F63" s="275"/>
      <c r="G63" s="275"/>
    </row>
    <row r="64" spans="4:7" ht="15.75" x14ac:dyDescent="0.25">
      <c r="D64" s="209" t="s">
        <v>65</v>
      </c>
      <c r="E64" s="274" t="s">
        <v>68</v>
      </c>
      <c r="F64" s="274" t="s">
        <v>73</v>
      </c>
      <c r="G64" s="274" t="s">
        <v>67</v>
      </c>
    </row>
    <row r="65" spans="4:7" ht="16.5" thickBot="1" x14ac:dyDescent="0.3">
      <c r="D65" s="210"/>
      <c r="E65" s="275"/>
      <c r="F65" s="275"/>
      <c r="G65" s="275"/>
    </row>
    <row r="66" spans="4:7" ht="15.75" x14ac:dyDescent="0.25">
      <c r="D66" s="224"/>
      <c r="E66" s="224"/>
      <c r="F66" s="224"/>
      <c r="G66" s="224"/>
    </row>
    <row r="67" spans="4:7" ht="16.5" thickBot="1" x14ac:dyDescent="0.3">
      <c r="D67" s="224"/>
      <c r="E67" s="224"/>
      <c r="F67" s="224"/>
      <c r="G67" s="224"/>
    </row>
    <row r="68" spans="4:7" ht="15.75" x14ac:dyDescent="0.25">
      <c r="D68" s="139" t="s">
        <v>26</v>
      </c>
      <c r="E68" s="272" t="s">
        <v>93</v>
      </c>
      <c r="F68" s="272" t="s">
        <v>64</v>
      </c>
      <c r="G68" s="272" t="s">
        <v>65</v>
      </c>
    </row>
    <row r="69" spans="4:7" ht="37.5" customHeight="1" thickBot="1" x14ac:dyDescent="0.3">
      <c r="D69" s="140" t="s">
        <v>74</v>
      </c>
      <c r="E69" s="273"/>
      <c r="F69" s="273"/>
      <c r="G69" s="273"/>
    </row>
    <row r="70" spans="4:7" ht="15.75" x14ac:dyDescent="0.25">
      <c r="D70" s="209" t="s">
        <v>93</v>
      </c>
      <c r="E70" s="274" t="s">
        <v>67</v>
      </c>
      <c r="F70" s="274" t="s">
        <v>67</v>
      </c>
      <c r="G70" s="274" t="s">
        <v>75</v>
      </c>
    </row>
    <row r="71" spans="4:7" ht="16.5" thickBot="1" x14ac:dyDescent="0.3">
      <c r="D71" s="210"/>
      <c r="E71" s="275"/>
      <c r="F71" s="275"/>
      <c r="G71" s="275"/>
    </row>
    <row r="72" spans="4:7" ht="15.75" x14ac:dyDescent="0.25">
      <c r="D72" s="209" t="s">
        <v>64</v>
      </c>
      <c r="E72" s="274" t="s">
        <v>76</v>
      </c>
      <c r="F72" s="274" t="s">
        <v>67</v>
      </c>
      <c r="G72" s="274" t="s">
        <v>69</v>
      </c>
    </row>
    <row r="73" spans="4:7" ht="16.5" thickBot="1" x14ac:dyDescent="0.3">
      <c r="D73" s="210"/>
      <c r="E73" s="275"/>
      <c r="F73" s="275"/>
      <c r="G73" s="275"/>
    </row>
    <row r="74" spans="4:7" x14ac:dyDescent="0.25">
      <c r="D74" s="272" t="s">
        <v>65</v>
      </c>
      <c r="E74" s="274" t="s">
        <v>77</v>
      </c>
      <c r="F74" s="274" t="s">
        <v>68</v>
      </c>
      <c r="G74" s="274" t="s">
        <v>67</v>
      </c>
    </row>
    <row r="75" spans="4:7" ht="15.75" thickBot="1" x14ac:dyDescent="0.3">
      <c r="D75" s="273"/>
      <c r="E75" s="275"/>
      <c r="F75" s="275"/>
      <c r="G75" s="275"/>
    </row>
  </sheetData>
  <mergeCells count="54">
    <mergeCell ref="E60:E61"/>
    <mergeCell ref="F58:F59"/>
    <mergeCell ref="G58:G59"/>
    <mergeCell ref="F60:F61"/>
    <mergeCell ref="G60:G61"/>
    <mergeCell ref="F52:F53"/>
    <mergeCell ref="G52:G53"/>
    <mergeCell ref="F54:F55"/>
    <mergeCell ref="G54:G55"/>
    <mergeCell ref="E54:E55"/>
    <mergeCell ref="E52:E53"/>
    <mergeCell ref="B3:O3"/>
    <mergeCell ref="E39:E40"/>
    <mergeCell ref="E48:E49"/>
    <mergeCell ref="E50:E51"/>
    <mergeCell ref="E45:E46"/>
    <mergeCell ref="E41:E42"/>
    <mergeCell ref="E43:E44"/>
    <mergeCell ref="F48:F49"/>
    <mergeCell ref="G48:G49"/>
    <mergeCell ref="F50:F51"/>
    <mergeCell ref="G50:G51"/>
    <mergeCell ref="G43:G44"/>
    <mergeCell ref="F45:F46"/>
    <mergeCell ref="G45:G46"/>
    <mergeCell ref="F43:F44"/>
    <mergeCell ref="F39:F40"/>
    <mergeCell ref="F62:F63"/>
    <mergeCell ref="G62:G63"/>
    <mergeCell ref="F64:F65"/>
    <mergeCell ref="G64:G65"/>
    <mergeCell ref="E62:E63"/>
    <mergeCell ref="E64:E65"/>
    <mergeCell ref="D74:D75"/>
    <mergeCell ref="E74:E75"/>
    <mergeCell ref="F74:F75"/>
    <mergeCell ref="G74:G75"/>
    <mergeCell ref="F68:F69"/>
    <mergeCell ref="G68:G69"/>
    <mergeCell ref="F70:F71"/>
    <mergeCell ref="G70:G71"/>
    <mergeCell ref="E68:E69"/>
    <mergeCell ref="E70:E71"/>
    <mergeCell ref="E72:E73"/>
    <mergeCell ref="F72:F73"/>
    <mergeCell ref="G72:G73"/>
    <mergeCell ref="N37:O37"/>
    <mergeCell ref="G39:G40"/>
    <mergeCell ref="F41:F42"/>
    <mergeCell ref="G41:G42"/>
    <mergeCell ref="E7:E9"/>
    <mergeCell ref="E10:E12"/>
    <mergeCell ref="E13:E15"/>
    <mergeCell ref="E16:E18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L199"/>
  <sheetViews>
    <sheetView topLeftCell="U3" zoomScale="70" zoomScaleNormal="70" workbookViewId="0">
      <selection activeCell="AC17" sqref="AC17"/>
    </sheetView>
  </sheetViews>
  <sheetFormatPr defaultRowHeight="15" x14ac:dyDescent="0.25"/>
  <cols>
    <col min="1" max="2" width="9.140625" style="3"/>
    <col min="3" max="3" width="5.28515625" style="3" customWidth="1"/>
    <col min="4" max="4" width="21" style="3" customWidth="1"/>
    <col min="5" max="5" width="33.140625" style="3" customWidth="1"/>
    <col min="6" max="6" width="29.140625" style="3" customWidth="1"/>
    <col min="7" max="7" width="12.140625" style="3" customWidth="1"/>
    <col min="8" max="8" width="15.28515625" style="3" customWidth="1"/>
    <col min="9" max="9" width="35.42578125" style="3" customWidth="1"/>
    <col min="10" max="11" width="20.7109375" style="3" customWidth="1"/>
    <col min="12" max="12" width="14.85546875" style="3" customWidth="1"/>
    <col min="13" max="13" width="18" style="3" customWidth="1"/>
    <col min="14" max="14" width="23.28515625" style="3" customWidth="1"/>
    <col min="15" max="15" width="12.42578125" style="3" customWidth="1"/>
    <col min="16" max="16" width="17.42578125" style="3" customWidth="1"/>
    <col min="17" max="17" width="16.28515625" style="3" customWidth="1"/>
    <col min="18" max="18" width="26.5703125" style="3" customWidth="1"/>
    <col min="19" max="19" width="48.7109375" style="3" customWidth="1"/>
    <col min="20" max="20" width="59" style="3" customWidth="1"/>
    <col min="21" max="25" width="9.140625" style="3"/>
    <col min="26" max="26" width="28.5703125" style="3" customWidth="1"/>
    <col min="27" max="27" width="30.42578125" style="3" customWidth="1"/>
    <col min="28" max="16384" width="9.140625" style="3"/>
  </cols>
  <sheetData>
    <row r="1" spans="2:38" ht="15.75" thickBot="1" x14ac:dyDescent="0.3"/>
    <row r="2" spans="2:38" customFormat="1" ht="42.75" customHeight="1" thickBot="1" x14ac:dyDescent="0.3">
      <c r="B2" s="225">
        <v>1</v>
      </c>
      <c r="C2" s="226" t="s">
        <v>131</v>
      </c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  <c r="AA2" s="227"/>
      <c r="AB2" s="227"/>
      <c r="AC2" s="227"/>
      <c r="AD2" s="227"/>
      <c r="AE2" s="227"/>
      <c r="AF2" s="227"/>
      <c r="AG2" s="227"/>
      <c r="AH2" s="227"/>
      <c r="AI2" s="227"/>
      <c r="AJ2" s="227"/>
      <c r="AK2" s="227"/>
      <c r="AL2" s="228"/>
    </row>
    <row r="4" spans="2:38" ht="44.25" customHeight="1" thickBot="1" x14ac:dyDescent="0.3">
      <c r="D4" s="205" t="s">
        <v>158</v>
      </c>
    </row>
    <row r="5" spans="2:38" ht="42.75" customHeight="1" thickTop="1" thickBot="1" x14ac:dyDescent="0.3">
      <c r="D5" s="32" t="s">
        <v>148</v>
      </c>
      <c r="E5" s="33" t="s">
        <v>23</v>
      </c>
      <c r="F5" s="31" t="s">
        <v>156</v>
      </c>
      <c r="N5" s="4"/>
      <c r="O5" s="4"/>
      <c r="P5" s="234" t="s">
        <v>93</v>
      </c>
      <c r="Q5" s="235" t="s">
        <v>3</v>
      </c>
      <c r="R5" s="236" t="s">
        <v>4</v>
      </c>
      <c r="S5" s="141" t="s">
        <v>130</v>
      </c>
      <c r="T5" s="141" t="s">
        <v>96</v>
      </c>
      <c r="Y5" s="285" t="s">
        <v>96</v>
      </c>
      <c r="Z5" s="286"/>
      <c r="AA5" s="287"/>
      <c r="AG5" s="142" t="s">
        <v>101</v>
      </c>
      <c r="AH5" s="143"/>
      <c r="AI5" s="143"/>
      <c r="AJ5" s="143"/>
      <c r="AK5" s="143"/>
      <c r="AL5" s="144"/>
    </row>
    <row r="6" spans="2:38" ht="22.5" customHeight="1" thickTop="1" thickBot="1" x14ac:dyDescent="0.3">
      <c r="D6" s="310" t="s">
        <v>159</v>
      </c>
      <c r="E6" s="25" t="s">
        <v>127</v>
      </c>
      <c r="F6" s="30">
        <v>17</v>
      </c>
      <c r="G6" s="4"/>
      <c r="H6" s="4"/>
      <c r="N6" s="318" t="s">
        <v>5</v>
      </c>
      <c r="O6" s="241" t="s">
        <v>6</v>
      </c>
      <c r="P6" s="237">
        <v>0.9</v>
      </c>
      <c r="Q6" s="231">
        <v>0.2</v>
      </c>
      <c r="R6" s="232">
        <v>0.89</v>
      </c>
      <c r="S6" s="233">
        <f>(((Q6^(1/F$7))*(R6^(1/F$8)))+(P6^(1/F$6)))</f>
        <v>1.8665235105930909</v>
      </c>
      <c r="T6" s="291">
        <f>SUM(S6:S9)*J8/4</f>
        <v>0.40433683046408608</v>
      </c>
    </row>
    <row r="7" spans="2:38" ht="37.5" customHeight="1" thickTop="1" thickBot="1" x14ac:dyDescent="0.3">
      <c r="D7" s="310"/>
      <c r="E7" s="24" t="s">
        <v>3</v>
      </c>
      <c r="F7" s="27">
        <v>82</v>
      </c>
      <c r="G7" s="4"/>
      <c r="H7" s="4"/>
      <c r="I7" s="95" t="s">
        <v>125</v>
      </c>
      <c r="J7" s="96" t="s">
        <v>157</v>
      </c>
      <c r="N7" s="319"/>
      <c r="O7" s="241" t="s">
        <v>7</v>
      </c>
      <c r="P7" s="238">
        <v>0.06</v>
      </c>
      <c r="Q7" s="156">
        <v>0.18</v>
      </c>
      <c r="R7" s="177">
        <v>0.06</v>
      </c>
      <c r="S7" s="157">
        <f>((Q7^(1/F$7))*(R7^(1/F$8)))+(P7^(1/F$6))</f>
        <v>0.90623261212958173</v>
      </c>
      <c r="T7" s="291"/>
      <c r="Y7" s="288" t="s">
        <v>134</v>
      </c>
      <c r="Z7" s="288"/>
      <c r="AA7" s="187" t="s">
        <v>135</v>
      </c>
    </row>
    <row r="8" spans="2:38" ht="24" customHeight="1" thickTop="1" thickBot="1" x14ac:dyDescent="0.3">
      <c r="D8" s="311"/>
      <c r="E8" s="28" t="s">
        <v>4</v>
      </c>
      <c r="F8" s="29">
        <v>1</v>
      </c>
      <c r="G8" s="4"/>
      <c r="H8" s="4"/>
      <c r="I8" s="181" t="s">
        <v>24</v>
      </c>
      <c r="J8" s="184">
        <f>36.6666666666667/100</f>
        <v>0.36666666666666697</v>
      </c>
      <c r="N8" s="319"/>
      <c r="O8" s="241" t="s">
        <v>8</v>
      </c>
      <c r="P8" s="238">
        <v>0.02</v>
      </c>
      <c r="Q8" s="156">
        <v>0.28999999999999998</v>
      </c>
      <c r="R8" s="177">
        <v>0.01</v>
      </c>
      <c r="S8" s="157">
        <f>((Q8^(1/F$7))*(R8^(1/F$8)))+(P8^(1/F$6))</f>
        <v>0.80428923182739021</v>
      </c>
      <c r="T8" s="291"/>
      <c r="Y8" s="186" t="s">
        <v>0</v>
      </c>
      <c r="Z8" s="186"/>
      <c r="AA8" s="157">
        <f>T6</f>
        <v>0.40433683046408608</v>
      </c>
    </row>
    <row r="9" spans="2:38" ht="24" customHeight="1" thickTop="1" thickBot="1" x14ac:dyDescent="0.3">
      <c r="D9" s="312" t="s">
        <v>143</v>
      </c>
      <c r="E9" s="25" t="s">
        <v>127</v>
      </c>
      <c r="F9" s="26">
        <v>90</v>
      </c>
      <c r="G9" s="4"/>
      <c r="H9" s="4"/>
      <c r="I9" s="181" t="s">
        <v>143</v>
      </c>
      <c r="J9" s="184">
        <f>61.3333333333333/100</f>
        <v>0.61333333333333295</v>
      </c>
      <c r="N9" s="319"/>
      <c r="O9" s="241" t="s">
        <v>9</v>
      </c>
      <c r="P9" s="239">
        <v>0.02</v>
      </c>
      <c r="Q9" s="178">
        <v>0.33</v>
      </c>
      <c r="R9" s="179">
        <v>0.04</v>
      </c>
      <c r="S9" s="180">
        <f>((Q9^(1/F$7))*(R9^(1/F$8)))+(P9^(1/F$6))</f>
        <v>0.83390188687632738</v>
      </c>
      <c r="T9" s="292"/>
      <c r="Y9" s="186" t="s">
        <v>160</v>
      </c>
      <c r="Z9" s="186"/>
      <c r="AA9" s="157">
        <f>T10</f>
        <v>0.69313015180693383</v>
      </c>
      <c r="AG9" s="289" t="s">
        <v>11</v>
      </c>
      <c r="AH9" s="290"/>
      <c r="AI9" s="290"/>
      <c r="AJ9" s="203">
        <f>SUM(AA8:AA11)</f>
        <v>1.1303429960574969</v>
      </c>
      <c r="AK9" s="203"/>
      <c r="AL9" s="204"/>
    </row>
    <row r="10" spans="2:38" ht="23.25" customHeight="1" thickTop="1" thickBot="1" x14ac:dyDescent="0.3">
      <c r="D10" s="313"/>
      <c r="E10" s="24" t="s">
        <v>3</v>
      </c>
      <c r="F10" s="27">
        <v>9</v>
      </c>
      <c r="G10" s="4"/>
      <c r="H10" s="4"/>
      <c r="I10" s="181" t="s">
        <v>25</v>
      </c>
      <c r="J10" s="184">
        <f>1.33333333333333/100</f>
        <v>1.3333333333333299E-2</v>
      </c>
      <c r="N10" s="323" t="s">
        <v>160</v>
      </c>
      <c r="O10" s="241" t="s">
        <v>6</v>
      </c>
      <c r="P10" s="240">
        <v>0.9</v>
      </c>
      <c r="Q10" s="174">
        <v>0.01</v>
      </c>
      <c r="R10" s="175">
        <v>0.86</v>
      </c>
      <c r="S10" s="176">
        <f>((Q10^(1/F$10))*(R10^(1/F$11)))+(P10^(1/F$9))</f>
        <v>1.514386467847703</v>
      </c>
      <c r="T10" s="293">
        <f>SUM(S10:S13)*J9/4</f>
        <v>0.69313015180693383</v>
      </c>
      <c r="Y10" s="186" t="s">
        <v>1</v>
      </c>
      <c r="Z10" s="186"/>
      <c r="AA10" s="157">
        <f>T14</f>
        <v>2.1080328545029121E-2</v>
      </c>
    </row>
    <row r="11" spans="2:38" ht="21" customHeight="1" thickTop="1" thickBot="1" x14ac:dyDescent="0.3">
      <c r="D11" s="314"/>
      <c r="E11" s="28" t="s">
        <v>4</v>
      </c>
      <c r="F11" s="29">
        <v>1</v>
      </c>
      <c r="G11" s="4"/>
      <c r="H11" s="4"/>
      <c r="I11" s="182" t="s">
        <v>26</v>
      </c>
      <c r="J11" s="185">
        <f>0.666667/100</f>
        <v>6.6666700000000004E-3</v>
      </c>
      <c r="K11" s="183"/>
      <c r="N11" s="324"/>
      <c r="O11" s="241" t="s">
        <v>7</v>
      </c>
      <c r="P11" s="238">
        <v>0.04</v>
      </c>
      <c r="Q11" s="156">
        <v>0.23</v>
      </c>
      <c r="R11" s="177">
        <v>0.04</v>
      </c>
      <c r="S11" s="157">
        <f>((Q11^(1/F$10))*(R11^(1/F$11)))+(P11^(1/F$9))</f>
        <v>0.99884027840898726</v>
      </c>
      <c r="T11" s="294"/>
      <c r="Y11" s="186" t="s">
        <v>2</v>
      </c>
      <c r="Z11" s="186"/>
      <c r="AA11" s="157">
        <f>T18</f>
        <v>1.1795685241447846E-2</v>
      </c>
    </row>
    <row r="12" spans="2:38" ht="21" customHeight="1" thickTop="1" thickBot="1" x14ac:dyDescent="0.3">
      <c r="D12" s="315" t="s">
        <v>25</v>
      </c>
      <c r="E12" s="25" t="s">
        <v>127</v>
      </c>
      <c r="F12" s="26">
        <v>54</v>
      </c>
      <c r="G12" s="4"/>
      <c r="H12" s="4"/>
      <c r="N12" s="324"/>
      <c r="O12" s="241" t="s">
        <v>8</v>
      </c>
      <c r="P12" s="238">
        <v>0.05</v>
      </c>
      <c r="Q12" s="156">
        <v>0.38</v>
      </c>
      <c r="R12" s="177">
        <v>0.06</v>
      </c>
      <c r="S12" s="157">
        <f>((Q12^(1/F$10))*(R12^(1/F$11)))+(P12^(1/F$9))</f>
        <v>1.021146054435776</v>
      </c>
      <c r="T12" s="294"/>
    </row>
    <row r="13" spans="2:38" ht="18.75" customHeight="1" thickTop="1" thickBot="1" x14ac:dyDescent="0.3">
      <c r="D13" s="316"/>
      <c r="E13" s="24" t="s">
        <v>3</v>
      </c>
      <c r="F13" s="27">
        <v>40</v>
      </c>
      <c r="G13" s="4"/>
      <c r="H13" s="4"/>
      <c r="N13" s="324"/>
      <c r="O13" s="241" t="s">
        <v>9</v>
      </c>
      <c r="P13" s="239">
        <v>0.01</v>
      </c>
      <c r="Q13" s="178">
        <v>0.38</v>
      </c>
      <c r="R13" s="179">
        <v>0.04</v>
      </c>
      <c r="S13" s="180">
        <f>((Q13^(1/F$10))*(R13^(1/F$11)))+(P13^(1/F$9))</f>
        <v>0.98604123283101741</v>
      </c>
      <c r="T13" s="295"/>
    </row>
    <row r="14" spans="2:38" ht="20.25" customHeight="1" thickTop="1" thickBot="1" x14ac:dyDescent="0.3">
      <c r="D14" s="317"/>
      <c r="E14" s="28" t="s">
        <v>4</v>
      </c>
      <c r="F14" s="29">
        <v>6</v>
      </c>
      <c r="G14" s="4"/>
      <c r="H14" s="4"/>
      <c r="N14" s="304" t="s">
        <v>1</v>
      </c>
      <c r="O14" s="241" t="s">
        <v>6</v>
      </c>
      <c r="P14" s="240">
        <v>0.9</v>
      </c>
      <c r="Q14" s="174">
        <v>0.01</v>
      </c>
      <c r="R14" s="175">
        <v>0.9</v>
      </c>
      <c r="S14" s="176">
        <f>((Q14^(1/F$13))*(R14^(1/F$14)))+(P14^(1/F$12))</f>
        <v>1.8737878873632878</v>
      </c>
      <c r="T14" s="296">
        <f>SUM(S14:S17)*J10/4</f>
        <v>2.1080328545029121E-2</v>
      </c>
    </row>
    <row r="15" spans="2:38" ht="24.75" customHeight="1" thickTop="1" thickBot="1" x14ac:dyDescent="0.3">
      <c r="D15" s="320" t="s">
        <v>26</v>
      </c>
      <c r="E15" s="25" t="s">
        <v>127</v>
      </c>
      <c r="F15" s="26">
        <v>28.000000000000004</v>
      </c>
      <c r="G15" s="4"/>
      <c r="H15" s="4"/>
      <c r="N15" s="305"/>
      <c r="O15" s="241" t="s">
        <v>7</v>
      </c>
      <c r="P15" s="238">
        <v>0.04</v>
      </c>
      <c r="Q15" s="156">
        <v>0.36</v>
      </c>
      <c r="R15" s="177">
        <v>0.02</v>
      </c>
      <c r="S15" s="157">
        <f>((Q15^(1/F$13))*(R15^(1/F$14)))+(P15^(1/F$12))</f>
        <v>1.449995219447713</v>
      </c>
      <c r="T15" s="297"/>
    </row>
    <row r="16" spans="2:38" ht="22.5" customHeight="1" thickTop="1" thickBot="1" x14ac:dyDescent="0.3">
      <c r="D16" s="321"/>
      <c r="E16" s="24" t="s">
        <v>3</v>
      </c>
      <c r="F16" s="27">
        <v>55.000000000000007</v>
      </c>
      <c r="G16" s="4"/>
      <c r="H16" s="4"/>
      <c r="N16" s="305"/>
      <c r="O16" s="241" t="s">
        <v>8</v>
      </c>
      <c r="P16" s="238">
        <v>0.05</v>
      </c>
      <c r="Q16" s="156">
        <v>0.27</v>
      </c>
      <c r="R16" s="177">
        <v>0.04</v>
      </c>
      <c r="S16" s="157">
        <f>((Q16^(1/F$13))*(R16^(1/F$14)))+(P16^(1/F$12))</f>
        <v>1.5120051206685614</v>
      </c>
      <c r="T16" s="297"/>
    </row>
    <row r="17" spans="2:38" ht="24.75" customHeight="1" thickTop="1" thickBot="1" x14ac:dyDescent="0.3">
      <c r="D17" s="322"/>
      <c r="E17" s="28" t="s">
        <v>4</v>
      </c>
      <c r="F17" s="29">
        <v>17</v>
      </c>
      <c r="G17" s="4"/>
      <c r="H17" s="4"/>
      <c r="N17" s="305"/>
      <c r="O17" s="241" t="s">
        <v>9</v>
      </c>
      <c r="P17" s="239">
        <v>0.01</v>
      </c>
      <c r="Q17" s="178">
        <v>0.36</v>
      </c>
      <c r="R17" s="179">
        <v>0.04</v>
      </c>
      <c r="S17" s="180">
        <f>((Q17^(1/F$13))*(R17^(1/F$14)))+(P17^(1/F$12))</f>
        <v>1.4883103360291905</v>
      </c>
      <c r="T17" s="298"/>
    </row>
    <row r="18" spans="2:38" ht="27.75" customHeight="1" thickTop="1" thickBot="1" x14ac:dyDescent="0.3">
      <c r="N18" s="306" t="s">
        <v>2</v>
      </c>
      <c r="O18" s="241" t="s">
        <v>6</v>
      </c>
      <c r="P18" s="240">
        <v>0.36</v>
      </c>
      <c r="Q18" s="174">
        <v>0.02</v>
      </c>
      <c r="R18" s="175">
        <v>0.9</v>
      </c>
      <c r="S18" s="176">
        <f>((Q18^(1/F$16))*(R18^(1/F$17)))+(P18^(1/F$15))</f>
        <v>1.8897587503004485</v>
      </c>
      <c r="T18" s="307">
        <f>SUM(S18:S21)*J11/4</f>
        <v>1.1795685241447846E-2</v>
      </c>
    </row>
    <row r="19" spans="2:38" ht="15.75" customHeight="1" thickTop="1" thickBot="1" x14ac:dyDescent="0.3">
      <c r="N19" s="306"/>
      <c r="O19" s="241" t="s">
        <v>7</v>
      </c>
      <c r="P19" s="238">
        <v>0.31</v>
      </c>
      <c r="Q19" s="156">
        <v>0.28000000000000003</v>
      </c>
      <c r="R19" s="177">
        <v>0.02</v>
      </c>
      <c r="S19" s="157">
        <f>((Q19^(1/F$16))*(R19^(1/F$17)))+(P19^(1/F$15))</f>
        <v>1.7352978079553789</v>
      </c>
      <c r="T19" s="308"/>
    </row>
    <row r="20" spans="2:38" ht="24.75" customHeight="1" thickTop="1" thickBot="1" x14ac:dyDescent="0.3">
      <c r="N20" s="306"/>
      <c r="O20" s="241" t="s">
        <v>8</v>
      </c>
      <c r="P20" s="238">
        <v>0.31</v>
      </c>
      <c r="Q20" s="156">
        <v>0.35</v>
      </c>
      <c r="R20" s="177">
        <v>0.04</v>
      </c>
      <c r="S20" s="157">
        <f>((Q20^(1/F$16))*(R20^(1/F$17)))+(P20^(1/F$15))</f>
        <v>1.7708899293438081</v>
      </c>
      <c r="T20" s="308"/>
    </row>
    <row r="21" spans="2:38" ht="27" customHeight="1" thickTop="1" thickBot="1" x14ac:dyDescent="0.3">
      <c r="N21" s="306"/>
      <c r="O21" s="241" t="s">
        <v>9</v>
      </c>
      <c r="P21" s="239">
        <v>0.02</v>
      </c>
      <c r="Q21" s="178">
        <v>0.35</v>
      </c>
      <c r="R21" s="179">
        <v>0.04</v>
      </c>
      <c r="S21" s="180">
        <f>((Q21^(1/F$16))*(R21^(1/F$17)))+(P21^(1/F$15))</f>
        <v>1.6814611185652679</v>
      </c>
      <c r="T21" s="309"/>
    </row>
    <row r="22" spans="2:38" ht="15.75" thickTop="1" x14ac:dyDescent="0.25">
      <c r="N22" s="23"/>
      <c r="O22" s="23"/>
      <c r="P22" s="23"/>
      <c r="Q22" s="23"/>
      <c r="R22" s="23"/>
      <c r="S22" s="23"/>
      <c r="T22" s="23"/>
    </row>
    <row r="23" spans="2:38" ht="15.75" customHeight="1" x14ac:dyDescent="0.25">
      <c r="N23" s="23"/>
      <c r="O23" s="23"/>
      <c r="P23" s="23"/>
      <c r="Q23" s="23"/>
      <c r="R23" s="34"/>
      <c r="S23" s="23"/>
      <c r="T23" s="23">
        <f>SUM(T6:T21)</f>
        <v>1.1303429960574969</v>
      </c>
    </row>
    <row r="24" spans="2:38" x14ac:dyDescent="0.25">
      <c r="O24" s="5"/>
    </row>
    <row r="25" spans="2:38" x14ac:dyDescent="0.25">
      <c r="O25" s="5"/>
    </row>
    <row r="26" spans="2:38" x14ac:dyDescent="0.25">
      <c r="O26" s="5"/>
    </row>
    <row r="27" spans="2:38" x14ac:dyDescent="0.25">
      <c r="O27" s="5"/>
    </row>
    <row r="28" spans="2:38" ht="15.75" thickBot="1" x14ac:dyDescent="0.3">
      <c r="O28" s="5"/>
    </row>
    <row r="29" spans="2:38" customFormat="1" ht="41.25" customHeight="1" thickBot="1" x14ac:dyDescent="0.3">
      <c r="B29" s="230">
        <v>2</v>
      </c>
      <c r="C29" s="229" t="s">
        <v>122</v>
      </c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3"/>
    </row>
    <row r="30" spans="2:38" customFormat="1" ht="41.25" customHeight="1" x14ac:dyDescent="0.25"/>
    <row r="31" spans="2:38" customFormat="1" ht="18.75" x14ac:dyDescent="0.25">
      <c r="E31" s="116" t="s">
        <v>48</v>
      </c>
      <c r="F31" s="116" t="s">
        <v>49</v>
      </c>
      <c r="H31" s="122" t="s">
        <v>67</v>
      </c>
      <c r="I31" s="123">
        <v>1</v>
      </c>
      <c r="J31" s="123">
        <v>1</v>
      </c>
      <c r="K31" s="123">
        <v>1</v>
      </c>
      <c r="N31" s="94" t="s">
        <v>76</v>
      </c>
      <c r="O31" s="124">
        <v>1</v>
      </c>
      <c r="P31" s="124">
        <v>1</v>
      </c>
      <c r="Q31" s="124">
        <v>1</v>
      </c>
    </row>
    <row r="32" spans="2:38" customFormat="1" ht="18.75" x14ac:dyDescent="0.25">
      <c r="E32" s="115" t="s">
        <v>50</v>
      </c>
      <c r="F32" s="118" t="s">
        <v>51</v>
      </c>
      <c r="H32" s="125" t="s">
        <v>75</v>
      </c>
      <c r="I32" s="126">
        <v>0.66666666666666663</v>
      </c>
      <c r="J32" s="126">
        <v>1</v>
      </c>
      <c r="K32" s="126">
        <v>1.5</v>
      </c>
      <c r="N32" s="127" t="s">
        <v>77</v>
      </c>
      <c r="O32" s="128">
        <f>1/1.5</f>
        <v>0.66666666666666663</v>
      </c>
      <c r="P32" s="128">
        <v>1</v>
      </c>
      <c r="Q32" s="128">
        <f>1/I32</f>
        <v>1.5</v>
      </c>
    </row>
    <row r="33" spans="2:38" customFormat="1" ht="18.75" x14ac:dyDescent="0.25">
      <c r="E33" s="115" t="s">
        <v>52</v>
      </c>
      <c r="F33" s="118" t="s">
        <v>53</v>
      </c>
      <c r="H33" s="129" t="s">
        <v>69</v>
      </c>
      <c r="I33" s="130">
        <v>1.5</v>
      </c>
      <c r="J33" s="130">
        <v>2</v>
      </c>
      <c r="K33" s="130">
        <v>2.5</v>
      </c>
      <c r="N33" s="131" t="s">
        <v>68</v>
      </c>
      <c r="O33" s="132">
        <f>1/K33</f>
        <v>0.4</v>
      </c>
      <c r="P33" s="132">
        <f>1/J33</f>
        <v>0.5</v>
      </c>
      <c r="Q33" s="132">
        <f>1/I33</f>
        <v>0.66666666666666663</v>
      </c>
    </row>
    <row r="34" spans="2:38" customFormat="1" ht="18.75" x14ac:dyDescent="0.25">
      <c r="E34" s="115" t="s">
        <v>54</v>
      </c>
      <c r="F34" s="118" t="s">
        <v>55</v>
      </c>
      <c r="H34" s="133" t="s">
        <v>70</v>
      </c>
      <c r="I34" s="134">
        <v>2.5</v>
      </c>
      <c r="J34" s="134">
        <v>3</v>
      </c>
      <c r="K34" s="134">
        <v>3.5</v>
      </c>
      <c r="N34" s="135" t="s">
        <v>71</v>
      </c>
      <c r="O34" s="136">
        <f>1/K34</f>
        <v>0.2857142857142857</v>
      </c>
      <c r="P34" s="136">
        <f>1/J34</f>
        <v>0.33333333333333331</v>
      </c>
      <c r="Q34" s="136">
        <f>1/I34</f>
        <v>0.4</v>
      </c>
    </row>
    <row r="35" spans="2:38" customFormat="1" ht="31.5" customHeight="1" x14ac:dyDescent="0.25">
      <c r="E35" s="115" t="s">
        <v>56</v>
      </c>
      <c r="F35" s="118" t="s">
        <v>57</v>
      </c>
      <c r="H35" s="122" t="s">
        <v>72</v>
      </c>
      <c r="I35" s="123">
        <v>3.5</v>
      </c>
      <c r="J35" s="123">
        <v>4</v>
      </c>
      <c r="K35" s="123">
        <v>4.5</v>
      </c>
      <c r="N35" s="137" t="s">
        <v>73</v>
      </c>
      <c r="O35" s="138">
        <f>1/K35</f>
        <v>0.22222222222222221</v>
      </c>
      <c r="P35" s="138">
        <f>1/J35</f>
        <v>0.25</v>
      </c>
      <c r="Q35" s="138">
        <f>1/I35</f>
        <v>0.2857142857142857</v>
      </c>
    </row>
    <row r="36" spans="2:38" customFormat="1" ht="26.25" customHeight="1" x14ac:dyDescent="0.25">
      <c r="E36" s="115" t="s">
        <v>58</v>
      </c>
      <c r="F36" s="118" t="s">
        <v>59</v>
      </c>
    </row>
    <row r="37" spans="2:38" customFormat="1" ht="26.25" customHeight="1" x14ac:dyDescent="0.25">
      <c r="E37" s="214"/>
      <c r="F37" s="121"/>
    </row>
    <row r="38" spans="2:38" customFormat="1" ht="16.5" customHeight="1" thickBot="1" x14ac:dyDescent="0.3">
      <c r="E38" s="120"/>
      <c r="F38" s="121"/>
    </row>
    <row r="39" spans="2:38" customFormat="1" ht="38.25" customHeight="1" thickBot="1" x14ac:dyDescent="0.3">
      <c r="B39" s="225">
        <v>3</v>
      </c>
      <c r="C39" s="227" t="s">
        <v>129</v>
      </c>
      <c r="D39" s="227"/>
      <c r="E39" s="227"/>
      <c r="F39" s="227"/>
      <c r="G39" s="227"/>
      <c r="H39" s="227"/>
      <c r="I39" s="227"/>
      <c r="J39" s="227"/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7"/>
      <c r="X39" s="227"/>
      <c r="Y39" s="227"/>
      <c r="Z39" s="227"/>
      <c r="AA39" s="227"/>
      <c r="AB39" s="227"/>
      <c r="AC39" s="227"/>
      <c r="AD39" s="227"/>
      <c r="AE39" s="227"/>
      <c r="AF39" s="227"/>
      <c r="AG39" s="227"/>
      <c r="AH39" s="227"/>
      <c r="AI39" s="227"/>
      <c r="AJ39" s="227"/>
      <c r="AK39" s="227"/>
      <c r="AL39" s="228"/>
    </row>
    <row r="40" spans="2:38" x14ac:dyDescent="0.25">
      <c r="O40" s="5"/>
    </row>
    <row r="43" spans="2:38" ht="40.5" customHeight="1" x14ac:dyDescent="0.25">
      <c r="E43" s="284" t="s">
        <v>140</v>
      </c>
      <c r="F43" s="284"/>
      <c r="G43" s="284"/>
      <c r="H43"/>
      <c r="I43"/>
      <c r="J43"/>
      <c r="K43"/>
      <c r="L43"/>
    </row>
    <row r="44" spans="2:38" ht="16.5" thickBot="1" x14ac:dyDescent="0.3">
      <c r="G44" s="37"/>
      <c r="H44"/>
      <c r="I44"/>
      <c r="J44"/>
      <c r="K44"/>
      <c r="L44"/>
    </row>
    <row r="45" spans="2:38" ht="36" customHeight="1" thickBot="1" x14ac:dyDescent="0.3">
      <c r="G45" s="193" t="s">
        <v>93</v>
      </c>
      <c r="H45" s="14" t="s">
        <v>84</v>
      </c>
      <c r="I45" s="14" t="s">
        <v>85</v>
      </c>
      <c r="J45" s="14" t="s">
        <v>86</v>
      </c>
      <c r="K45" s="14" t="s">
        <v>87</v>
      </c>
      <c r="L45" s="14" t="s">
        <v>88</v>
      </c>
    </row>
    <row r="46" spans="2:38" x14ac:dyDescent="0.25">
      <c r="G46" s="188" t="s">
        <v>84</v>
      </c>
      <c r="H46" s="301" t="s">
        <v>67</v>
      </c>
      <c r="I46" s="301" t="s">
        <v>69</v>
      </c>
      <c r="J46" s="301" t="s">
        <v>70</v>
      </c>
      <c r="K46" s="301" t="s">
        <v>70</v>
      </c>
      <c r="L46" s="189"/>
    </row>
    <row r="47" spans="2:38" x14ac:dyDescent="0.25">
      <c r="G47" s="190"/>
      <c r="H47" s="303"/>
      <c r="I47" s="303"/>
      <c r="J47" s="303"/>
      <c r="K47" s="303"/>
      <c r="L47" s="189" t="s">
        <v>67</v>
      </c>
    </row>
    <row r="48" spans="2:38" ht="15.75" thickBot="1" x14ac:dyDescent="0.3">
      <c r="G48" s="191"/>
      <c r="H48" s="302"/>
      <c r="I48" s="302"/>
      <c r="J48" s="302"/>
      <c r="K48" s="302"/>
      <c r="L48" s="192"/>
    </row>
    <row r="49" spans="7:12" x14ac:dyDescent="0.25">
      <c r="G49" s="188" t="s">
        <v>85</v>
      </c>
      <c r="H49" s="301" t="s">
        <v>68</v>
      </c>
      <c r="I49" s="301" t="s">
        <v>67</v>
      </c>
      <c r="J49" s="301" t="s">
        <v>75</v>
      </c>
      <c r="K49" s="301" t="s">
        <v>75</v>
      </c>
      <c r="L49" s="189"/>
    </row>
    <row r="50" spans="7:12" x14ac:dyDescent="0.25">
      <c r="G50" s="190"/>
      <c r="H50" s="303"/>
      <c r="I50" s="303"/>
      <c r="J50" s="303"/>
      <c r="K50" s="303"/>
      <c r="L50" s="189" t="s">
        <v>68</v>
      </c>
    </row>
    <row r="51" spans="7:12" ht="15.75" thickBot="1" x14ac:dyDescent="0.3">
      <c r="G51" s="191"/>
      <c r="H51" s="302"/>
      <c r="I51" s="302"/>
      <c r="J51" s="302"/>
      <c r="K51" s="302"/>
      <c r="L51" s="192"/>
    </row>
    <row r="52" spans="7:12" x14ac:dyDescent="0.25">
      <c r="G52" s="188" t="s">
        <v>86</v>
      </c>
      <c r="H52" s="301" t="s">
        <v>71</v>
      </c>
      <c r="I52" s="301" t="s">
        <v>77</v>
      </c>
      <c r="J52" s="301" t="s">
        <v>67</v>
      </c>
      <c r="K52" s="301" t="s">
        <v>67</v>
      </c>
      <c r="L52" s="189"/>
    </row>
    <row r="53" spans="7:12" x14ac:dyDescent="0.25">
      <c r="G53" s="190"/>
      <c r="H53" s="303"/>
      <c r="I53" s="303"/>
      <c r="J53" s="303"/>
      <c r="K53" s="303"/>
      <c r="L53" s="189" t="s">
        <v>71</v>
      </c>
    </row>
    <row r="54" spans="7:12" ht="15.75" thickBot="1" x14ac:dyDescent="0.3">
      <c r="G54" s="191"/>
      <c r="H54" s="302"/>
      <c r="I54" s="302"/>
      <c r="J54" s="302"/>
      <c r="K54" s="302"/>
      <c r="L54" s="192"/>
    </row>
    <row r="55" spans="7:12" x14ac:dyDescent="0.25">
      <c r="G55" s="188" t="s">
        <v>87</v>
      </c>
      <c r="H55" s="301" t="s">
        <v>71</v>
      </c>
      <c r="I55" s="301" t="s">
        <v>67</v>
      </c>
      <c r="J55" s="301" t="s">
        <v>76</v>
      </c>
      <c r="K55" s="301" t="s">
        <v>67</v>
      </c>
      <c r="L55" s="189"/>
    </row>
    <row r="56" spans="7:12" x14ac:dyDescent="0.25">
      <c r="G56" s="190"/>
      <c r="H56" s="303"/>
      <c r="I56" s="303"/>
      <c r="J56" s="303"/>
      <c r="K56" s="303"/>
      <c r="L56" s="189" t="s">
        <v>71</v>
      </c>
    </row>
    <row r="57" spans="7:12" ht="15.75" thickBot="1" x14ac:dyDescent="0.3">
      <c r="G57" s="191"/>
      <c r="H57" s="302"/>
      <c r="I57" s="302"/>
      <c r="J57" s="302"/>
      <c r="K57" s="302"/>
      <c r="L57" s="192"/>
    </row>
    <row r="58" spans="7:12" x14ac:dyDescent="0.25">
      <c r="G58" s="188" t="s">
        <v>88</v>
      </c>
      <c r="H58" s="301" t="s">
        <v>67</v>
      </c>
      <c r="I58" s="301" t="s">
        <v>69</v>
      </c>
      <c r="J58" s="301" t="s">
        <v>70</v>
      </c>
      <c r="K58" s="301" t="s">
        <v>70</v>
      </c>
      <c r="L58" s="189"/>
    </row>
    <row r="59" spans="7:12" x14ac:dyDescent="0.25">
      <c r="G59" s="190"/>
      <c r="H59" s="303"/>
      <c r="I59" s="303"/>
      <c r="J59" s="303"/>
      <c r="K59" s="303"/>
      <c r="L59" s="189" t="s">
        <v>67</v>
      </c>
    </row>
    <row r="60" spans="7:12" ht="15.75" thickBot="1" x14ac:dyDescent="0.3">
      <c r="G60" s="191"/>
      <c r="H60" s="302"/>
      <c r="I60" s="302"/>
      <c r="J60" s="302"/>
      <c r="K60" s="302"/>
      <c r="L60" s="192"/>
    </row>
    <row r="61" spans="7:12" x14ac:dyDescent="0.25">
      <c r="G61" s="194"/>
      <c r="H61" s="195"/>
      <c r="I61" s="195"/>
      <c r="J61" s="195"/>
      <c r="K61" s="195"/>
      <c r="L61" s="195"/>
    </row>
    <row r="62" spans="7:12" ht="15.75" thickBot="1" x14ac:dyDescent="0.3">
      <c r="G62" s="194"/>
      <c r="H62" s="195"/>
      <c r="I62" s="195"/>
      <c r="J62" s="195"/>
      <c r="K62" s="195"/>
      <c r="L62" s="195"/>
    </row>
    <row r="63" spans="7:12" x14ac:dyDescent="0.25">
      <c r="G63" s="188" t="s">
        <v>64</v>
      </c>
      <c r="H63" s="299" t="s">
        <v>84</v>
      </c>
      <c r="I63" s="299" t="s">
        <v>85</v>
      </c>
      <c r="J63" s="299" t="s">
        <v>86</v>
      </c>
      <c r="K63" s="299" t="s">
        <v>87</v>
      </c>
      <c r="L63" s="196"/>
    </row>
    <row r="64" spans="7:12" ht="15.75" thickBot="1" x14ac:dyDescent="0.3">
      <c r="G64" s="191"/>
      <c r="H64" s="300"/>
      <c r="I64" s="300"/>
      <c r="J64" s="300"/>
      <c r="K64" s="300"/>
      <c r="L64" s="197" t="s">
        <v>88</v>
      </c>
    </row>
    <row r="65" spans="7:12" ht="15.75" thickBot="1" x14ac:dyDescent="0.3">
      <c r="G65" s="191" t="s">
        <v>84</v>
      </c>
      <c r="H65" s="192" t="s">
        <v>67</v>
      </c>
      <c r="I65" s="192" t="s">
        <v>68</v>
      </c>
      <c r="J65" s="192" t="s">
        <v>71</v>
      </c>
      <c r="K65" s="192" t="s">
        <v>73</v>
      </c>
      <c r="L65" s="192" t="s">
        <v>77</v>
      </c>
    </row>
    <row r="66" spans="7:12" ht="15.75" thickBot="1" x14ac:dyDescent="0.3">
      <c r="G66" s="191" t="s">
        <v>85</v>
      </c>
      <c r="H66" s="192" t="s">
        <v>69</v>
      </c>
      <c r="I66" s="192" t="s">
        <v>67</v>
      </c>
      <c r="J66" s="192" t="s">
        <v>77</v>
      </c>
      <c r="K66" s="192" t="s">
        <v>68</v>
      </c>
      <c r="L66" s="192" t="s">
        <v>77</v>
      </c>
    </row>
    <row r="67" spans="7:12" ht="15.75" thickBot="1" x14ac:dyDescent="0.3">
      <c r="G67" s="191" t="s">
        <v>86</v>
      </c>
      <c r="H67" s="192" t="s">
        <v>70</v>
      </c>
      <c r="I67" s="192" t="s">
        <v>75</v>
      </c>
      <c r="J67" s="192" t="s">
        <v>67</v>
      </c>
      <c r="K67" s="192" t="s">
        <v>77</v>
      </c>
      <c r="L67" s="192" t="s">
        <v>68</v>
      </c>
    </row>
    <row r="68" spans="7:12" ht="15.75" thickBot="1" x14ac:dyDescent="0.3">
      <c r="G68" s="191" t="s">
        <v>87</v>
      </c>
      <c r="H68" s="192" t="s">
        <v>72</v>
      </c>
      <c r="I68" s="192" t="s">
        <v>69</v>
      </c>
      <c r="J68" s="192" t="s">
        <v>75</v>
      </c>
      <c r="K68" s="192" t="s">
        <v>67</v>
      </c>
      <c r="L68" s="192" t="s">
        <v>71</v>
      </c>
    </row>
    <row r="69" spans="7:12" x14ac:dyDescent="0.25">
      <c r="G69" s="188" t="s">
        <v>88</v>
      </c>
      <c r="H69" s="301" t="s">
        <v>75</v>
      </c>
      <c r="I69" s="301" t="s">
        <v>75</v>
      </c>
      <c r="J69" s="301" t="s">
        <v>69</v>
      </c>
      <c r="K69" s="301" t="s">
        <v>70</v>
      </c>
      <c r="L69" s="189"/>
    </row>
    <row r="70" spans="7:12" ht="15.75" thickBot="1" x14ac:dyDescent="0.3">
      <c r="G70" s="191"/>
      <c r="H70" s="302"/>
      <c r="I70" s="302"/>
      <c r="J70" s="302"/>
      <c r="K70" s="302"/>
      <c r="L70" s="192" t="s">
        <v>67</v>
      </c>
    </row>
    <row r="71" spans="7:12" x14ac:dyDescent="0.25">
      <c r="G71" s="194"/>
      <c r="H71" s="195"/>
      <c r="I71" s="195"/>
      <c r="J71" s="195"/>
      <c r="K71" s="195"/>
      <c r="L71" s="195"/>
    </row>
    <row r="72" spans="7:12" ht="15.75" thickBot="1" x14ac:dyDescent="0.3">
      <c r="G72" s="194"/>
      <c r="H72" s="195"/>
      <c r="I72" s="195"/>
      <c r="J72" s="195"/>
      <c r="K72" s="195"/>
      <c r="L72" s="195"/>
    </row>
    <row r="73" spans="7:12" x14ac:dyDescent="0.25">
      <c r="G73" s="188" t="s">
        <v>89</v>
      </c>
      <c r="H73" s="299" t="s">
        <v>84</v>
      </c>
      <c r="I73" s="299" t="s">
        <v>85</v>
      </c>
      <c r="J73" s="299" t="s">
        <v>86</v>
      </c>
      <c r="K73" s="299" t="s">
        <v>87</v>
      </c>
      <c r="L73" s="299" t="s">
        <v>88</v>
      </c>
    </row>
    <row r="74" spans="7:12" ht="15.75" thickBot="1" x14ac:dyDescent="0.3">
      <c r="G74" s="191" t="s">
        <v>90</v>
      </c>
      <c r="H74" s="300"/>
      <c r="I74" s="300"/>
      <c r="J74" s="300"/>
      <c r="K74" s="300"/>
      <c r="L74" s="300"/>
    </row>
    <row r="75" spans="7:12" ht="15.75" thickBot="1" x14ac:dyDescent="0.3">
      <c r="G75" s="191" t="s">
        <v>84</v>
      </c>
      <c r="H75" s="192" t="s">
        <v>67</v>
      </c>
      <c r="I75" s="192" t="s">
        <v>72</v>
      </c>
      <c r="J75" s="192" t="s">
        <v>75</v>
      </c>
      <c r="K75" s="192" t="s">
        <v>70</v>
      </c>
      <c r="L75" s="192" t="s">
        <v>70</v>
      </c>
    </row>
    <row r="76" spans="7:12" ht="15.75" thickBot="1" x14ac:dyDescent="0.3">
      <c r="G76" s="191" t="s">
        <v>85</v>
      </c>
      <c r="H76" s="192" t="s">
        <v>73</v>
      </c>
      <c r="I76" s="192" t="s">
        <v>67</v>
      </c>
      <c r="J76" s="192" t="s">
        <v>69</v>
      </c>
      <c r="K76" s="192" t="s">
        <v>75</v>
      </c>
      <c r="L76" s="192" t="s">
        <v>67</v>
      </c>
    </row>
    <row r="77" spans="7:12" ht="15.75" thickBot="1" x14ac:dyDescent="0.3">
      <c r="G77" s="191" t="s">
        <v>86</v>
      </c>
      <c r="H77" s="192" t="s">
        <v>77</v>
      </c>
      <c r="I77" s="192" t="s">
        <v>68</v>
      </c>
      <c r="J77" s="192" t="s">
        <v>67</v>
      </c>
      <c r="K77" s="192" t="s">
        <v>68</v>
      </c>
      <c r="L77" s="192" t="s">
        <v>68</v>
      </c>
    </row>
    <row r="78" spans="7:12" ht="15.75" thickBot="1" x14ac:dyDescent="0.3">
      <c r="G78" s="191" t="s">
        <v>87</v>
      </c>
      <c r="H78" s="192" t="s">
        <v>71</v>
      </c>
      <c r="I78" s="192" t="s">
        <v>77</v>
      </c>
      <c r="J78" s="192" t="s">
        <v>69</v>
      </c>
      <c r="K78" s="192" t="s">
        <v>67</v>
      </c>
      <c r="L78" s="192" t="s">
        <v>67</v>
      </c>
    </row>
    <row r="79" spans="7:12" ht="15.75" x14ac:dyDescent="0.25">
      <c r="G79" s="188" t="s">
        <v>88</v>
      </c>
      <c r="H79" s="301" t="s">
        <v>71</v>
      </c>
      <c r="I79" s="301" t="s">
        <v>76</v>
      </c>
      <c r="J79" s="301" t="s">
        <v>69</v>
      </c>
      <c r="K79" s="301" t="s">
        <v>67</v>
      </c>
      <c r="L79" s="198"/>
    </row>
    <row r="80" spans="7:12" ht="15.75" thickBot="1" x14ac:dyDescent="0.3">
      <c r="G80" s="191"/>
      <c r="H80" s="302"/>
      <c r="I80" s="302"/>
      <c r="J80" s="302"/>
      <c r="K80" s="302"/>
      <c r="L80" s="192" t="s">
        <v>67</v>
      </c>
    </row>
    <row r="81" spans="5:12" x14ac:dyDescent="0.25">
      <c r="G81" s="194"/>
      <c r="H81" s="195"/>
      <c r="I81" s="195"/>
      <c r="J81" s="195"/>
      <c r="K81" s="195"/>
      <c r="L81" s="195"/>
    </row>
    <row r="82" spans="5:12" x14ac:dyDescent="0.25">
      <c r="G82" s="194"/>
      <c r="H82" s="195"/>
      <c r="I82" s="195"/>
      <c r="J82" s="195"/>
      <c r="K82" s="195"/>
      <c r="L82" s="195"/>
    </row>
    <row r="83" spans="5:12" ht="34.5" customHeight="1" x14ac:dyDescent="0.25">
      <c r="E83" s="284" t="s">
        <v>144</v>
      </c>
      <c r="F83" s="284"/>
      <c r="G83" s="284"/>
      <c r="H83" s="195"/>
      <c r="I83" s="195"/>
      <c r="J83" s="195"/>
      <c r="K83" s="195"/>
      <c r="L83" s="195"/>
    </row>
    <row r="84" spans="5:12" ht="34.5" customHeight="1" thickBot="1" x14ac:dyDescent="0.3">
      <c r="E84"/>
      <c r="F84"/>
      <c r="G84" s="195"/>
      <c r="H84" s="195"/>
      <c r="I84" s="195"/>
      <c r="J84" s="195"/>
      <c r="K84" s="195"/>
      <c r="L84" s="195"/>
    </row>
    <row r="85" spans="5:12" ht="15.75" x14ac:dyDescent="0.25">
      <c r="G85" s="188" t="s">
        <v>93</v>
      </c>
      <c r="H85" s="299" t="s">
        <v>84</v>
      </c>
      <c r="I85" s="299" t="s">
        <v>85</v>
      </c>
      <c r="J85" s="299" t="s">
        <v>86</v>
      </c>
      <c r="K85" s="299" t="s">
        <v>87</v>
      </c>
      <c r="L85" s="199"/>
    </row>
    <row r="86" spans="5:12" ht="15.75" thickBot="1" x14ac:dyDescent="0.3">
      <c r="G86" s="191"/>
      <c r="H86" s="300"/>
      <c r="I86" s="300"/>
      <c r="J86" s="300"/>
      <c r="K86" s="300"/>
      <c r="L86" s="197" t="s">
        <v>88</v>
      </c>
    </row>
    <row r="87" spans="5:12" x14ac:dyDescent="0.25">
      <c r="G87" s="188" t="s">
        <v>84</v>
      </c>
      <c r="H87" s="301" t="s">
        <v>67</v>
      </c>
      <c r="I87" s="301" t="s">
        <v>69</v>
      </c>
      <c r="J87" s="301" t="s">
        <v>69</v>
      </c>
      <c r="K87" s="301" t="s">
        <v>72</v>
      </c>
      <c r="L87" s="189"/>
    </row>
    <row r="88" spans="5:12" x14ac:dyDescent="0.25">
      <c r="G88" s="190"/>
      <c r="H88" s="303"/>
      <c r="I88" s="303"/>
      <c r="J88" s="303"/>
      <c r="K88" s="303"/>
      <c r="L88" s="189" t="s">
        <v>75</v>
      </c>
    </row>
    <row r="89" spans="5:12" ht="15.75" thickBot="1" x14ac:dyDescent="0.3">
      <c r="G89" s="191"/>
      <c r="H89" s="302"/>
      <c r="I89" s="302"/>
      <c r="J89" s="302"/>
      <c r="K89" s="302"/>
      <c r="L89" s="192"/>
    </row>
    <row r="90" spans="5:12" x14ac:dyDescent="0.25">
      <c r="G90" s="188" t="s">
        <v>85</v>
      </c>
      <c r="H90" s="301" t="s">
        <v>68</v>
      </c>
      <c r="I90" s="301" t="s">
        <v>67</v>
      </c>
      <c r="J90" s="301" t="s">
        <v>67</v>
      </c>
      <c r="K90" s="301" t="s">
        <v>69</v>
      </c>
      <c r="L90" s="189"/>
    </row>
    <row r="91" spans="5:12" x14ac:dyDescent="0.25">
      <c r="G91" s="190"/>
      <c r="H91" s="303"/>
      <c r="I91" s="303"/>
      <c r="J91" s="303"/>
      <c r="K91" s="303"/>
      <c r="L91" s="189" t="s">
        <v>77</v>
      </c>
    </row>
    <row r="92" spans="5:12" ht="15.75" thickBot="1" x14ac:dyDescent="0.3">
      <c r="G92" s="191"/>
      <c r="H92" s="302"/>
      <c r="I92" s="302"/>
      <c r="J92" s="302"/>
      <c r="K92" s="302"/>
      <c r="L92" s="192"/>
    </row>
    <row r="93" spans="5:12" x14ac:dyDescent="0.25">
      <c r="G93" s="188" t="s">
        <v>86</v>
      </c>
      <c r="H93" s="301" t="s">
        <v>68</v>
      </c>
      <c r="I93" s="301" t="s">
        <v>76</v>
      </c>
      <c r="J93" s="301" t="s">
        <v>67</v>
      </c>
      <c r="K93" s="301" t="s">
        <v>69</v>
      </c>
      <c r="L93" s="189"/>
    </row>
    <row r="94" spans="5:12" x14ac:dyDescent="0.25">
      <c r="G94" s="190"/>
      <c r="H94" s="303"/>
      <c r="I94" s="303"/>
      <c r="J94" s="303"/>
      <c r="K94" s="303"/>
      <c r="L94" s="189" t="s">
        <v>68</v>
      </c>
    </row>
    <row r="95" spans="5:12" ht="15.75" thickBot="1" x14ac:dyDescent="0.3">
      <c r="G95" s="191"/>
      <c r="H95" s="302"/>
      <c r="I95" s="302"/>
      <c r="J95" s="302"/>
      <c r="K95" s="302"/>
      <c r="L95" s="192"/>
    </row>
    <row r="96" spans="5:12" x14ac:dyDescent="0.25">
      <c r="G96" s="188" t="s">
        <v>87</v>
      </c>
      <c r="H96" s="301" t="s">
        <v>77</v>
      </c>
      <c r="I96" s="301" t="s">
        <v>68</v>
      </c>
      <c r="J96" s="301" t="s">
        <v>68</v>
      </c>
      <c r="K96" s="301" t="s">
        <v>67</v>
      </c>
      <c r="L96" s="189"/>
    </row>
    <row r="97" spans="7:12" x14ac:dyDescent="0.25">
      <c r="G97" s="190"/>
      <c r="H97" s="303"/>
      <c r="I97" s="303"/>
      <c r="J97" s="303"/>
      <c r="K97" s="303"/>
      <c r="L97" s="189" t="s">
        <v>71</v>
      </c>
    </row>
    <row r="98" spans="7:12" ht="15.75" thickBot="1" x14ac:dyDescent="0.3">
      <c r="G98" s="191"/>
      <c r="H98" s="302"/>
      <c r="I98" s="302"/>
      <c r="J98" s="302"/>
      <c r="K98" s="302"/>
      <c r="L98" s="192"/>
    </row>
    <row r="99" spans="7:12" x14ac:dyDescent="0.25">
      <c r="G99" s="188" t="s">
        <v>88</v>
      </c>
      <c r="H99" s="301" t="s">
        <v>67</v>
      </c>
      <c r="I99" s="301" t="s">
        <v>75</v>
      </c>
      <c r="J99" s="301" t="s">
        <v>69</v>
      </c>
      <c r="K99" s="301" t="s">
        <v>70</v>
      </c>
      <c r="L99" s="189"/>
    </row>
    <row r="100" spans="7:12" x14ac:dyDescent="0.25">
      <c r="G100" s="190"/>
      <c r="H100" s="303"/>
      <c r="I100" s="303"/>
      <c r="J100" s="303"/>
      <c r="K100" s="303"/>
      <c r="L100" s="189" t="s">
        <v>67</v>
      </c>
    </row>
    <row r="101" spans="7:12" ht="15.75" thickBot="1" x14ac:dyDescent="0.3">
      <c r="G101" s="191"/>
      <c r="H101" s="302"/>
      <c r="I101" s="302"/>
      <c r="J101" s="302"/>
      <c r="K101" s="302"/>
      <c r="L101" s="192"/>
    </row>
    <row r="102" spans="7:12" ht="15.75" thickBot="1" x14ac:dyDescent="0.3">
      <c r="G102" s="194"/>
      <c r="H102" s="195"/>
      <c r="I102" s="195"/>
      <c r="J102" s="195"/>
      <c r="K102" s="195"/>
      <c r="L102" s="195"/>
    </row>
    <row r="103" spans="7:12" x14ac:dyDescent="0.25">
      <c r="G103" s="188" t="s">
        <v>64</v>
      </c>
      <c r="H103" s="299" t="s">
        <v>84</v>
      </c>
      <c r="I103" s="299" t="s">
        <v>85</v>
      </c>
      <c r="J103" s="299" t="s">
        <v>86</v>
      </c>
      <c r="K103" s="299" t="s">
        <v>87</v>
      </c>
      <c r="L103" s="196"/>
    </row>
    <row r="104" spans="7:12" ht="15.75" thickBot="1" x14ac:dyDescent="0.3">
      <c r="G104" s="191"/>
      <c r="H104" s="300"/>
      <c r="I104" s="300"/>
      <c r="J104" s="300"/>
      <c r="K104" s="300"/>
      <c r="L104" s="197" t="s">
        <v>88</v>
      </c>
    </row>
    <row r="105" spans="7:12" ht="15.75" thickBot="1" x14ac:dyDescent="0.3">
      <c r="G105" s="191" t="s">
        <v>84</v>
      </c>
      <c r="H105" s="192" t="s">
        <v>67</v>
      </c>
      <c r="I105" s="192" t="s">
        <v>71</v>
      </c>
      <c r="J105" s="192" t="s">
        <v>73</v>
      </c>
      <c r="K105" s="192" t="s">
        <v>73</v>
      </c>
      <c r="L105" s="192" t="s">
        <v>68</v>
      </c>
    </row>
    <row r="106" spans="7:12" ht="15.75" thickBot="1" x14ac:dyDescent="0.3">
      <c r="G106" s="191" t="s">
        <v>85</v>
      </c>
      <c r="H106" s="192" t="s">
        <v>70</v>
      </c>
      <c r="I106" s="192" t="s">
        <v>67</v>
      </c>
      <c r="J106" s="192" t="s">
        <v>77</v>
      </c>
      <c r="K106" s="192" t="s">
        <v>68</v>
      </c>
      <c r="L106" s="192" t="s">
        <v>77</v>
      </c>
    </row>
    <row r="107" spans="7:12" ht="15.75" thickBot="1" x14ac:dyDescent="0.3">
      <c r="G107" s="191" t="s">
        <v>86</v>
      </c>
      <c r="H107" s="192" t="s">
        <v>72</v>
      </c>
      <c r="I107" s="192" t="s">
        <v>75</v>
      </c>
      <c r="J107" s="192" t="s">
        <v>67</v>
      </c>
      <c r="K107" s="192" t="s">
        <v>67</v>
      </c>
      <c r="L107" s="192" t="s">
        <v>77</v>
      </c>
    </row>
    <row r="108" spans="7:12" ht="15.75" thickBot="1" x14ac:dyDescent="0.3">
      <c r="G108" s="191" t="s">
        <v>87</v>
      </c>
      <c r="H108" s="192" t="s">
        <v>72</v>
      </c>
      <c r="I108" s="192" t="s">
        <v>69</v>
      </c>
      <c r="J108" s="192" t="s">
        <v>67</v>
      </c>
      <c r="K108" s="192" t="s">
        <v>67</v>
      </c>
      <c r="L108" s="192" t="s">
        <v>77</v>
      </c>
    </row>
    <row r="109" spans="7:12" ht="15.75" thickBot="1" x14ac:dyDescent="0.3">
      <c r="G109" s="191" t="s">
        <v>88</v>
      </c>
      <c r="H109" s="192" t="s">
        <v>69</v>
      </c>
      <c r="I109" s="192" t="s">
        <v>75</v>
      </c>
      <c r="J109" s="192" t="s">
        <v>75</v>
      </c>
      <c r="K109" s="192" t="s">
        <v>75</v>
      </c>
      <c r="L109" s="192" t="s">
        <v>67</v>
      </c>
    </row>
    <row r="110" spans="7:12" x14ac:dyDescent="0.25">
      <c r="G110" s="194"/>
      <c r="H110" s="195"/>
      <c r="I110" s="195"/>
      <c r="J110" s="195"/>
      <c r="K110" s="195"/>
      <c r="L110" s="195"/>
    </row>
    <row r="111" spans="7:12" ht="15.75" thickBot="1" x14ac:dyDescent="0.3">
      <c r="G111" s="194"/>
      <c r="H111" s="195"/>
      <c r="I111" s="195"/>
      <c r="J111" s="195"/>
      <c r="K111" s="195"/>
      <c r="L111" s="195"/>
    </row>
    <row r="112" spans="7:12" x14ac:dyDescent="0.25">
      <c r="G112" s="188" t="s">
        <v>89</v>
      </c>
      <c r="H112" s="299" t="s">
        <v>84</v>
      </c>
      <c r="I112" s="299" t="s">
        <v>85</v>
      </c>
      <c r="J112" s="299" t="s">
        <v>86</v>
      </c>
      <c r="K112" s="299" t="s">
        <v>87</v>
      </c>
      <c r="L112" s="299" t="s">
        <v>88</v>
      </c>
    </row>
    <row r="113" spans="5:12" ht="15.75" thickBot="1" x14ac:dyDescent="0.3">
      <c r="G113" s="191" t="s">
        <v>90</v>
      </c>
      <c r="H113" s="300"/>
      <c r="I113" s="300"/>
      <c r="J113" s="300"/>
      <c r="K113" s="300"/>
      <c r="L113" s="300"/>
    </row>
    <row r="114" spans="5:12" ht="15.75" thickBot="1" x14ac:dyDescent="0.3">
      <c r="G114" s="191" t="s">
        <v>84</v>
      </c>
      <c r="H114" s="192" t="s">
        <v>67</v>
      </c>
      <c r="I114" s="192" t="s">
        <v>70</v>
      </c>
      <c r="J114" s="192" t="s">
        <v>69</v>
      </c>
      <c r="K114" s="192" t="s">
        <v>70</v>
      </c>
      <c r="L114" s="192" t="s">
        <v>69</v>
      </c>
    </row>
    <row r="115" spans="5:12" ht="15.75" thickBot="1" x14ac:dyDescent="0.3">
      <c r="G115" s="191" t="s">
        <v>85</v>
      </c>
      <c r="H115" s="192" t="s">
        <v>71</v>
      </c>
      <c r="I115" s="192" t="s">
        <v>67</v>
      </c>
      <c r="J115" s="192" t="s">
        <v>77</v>
      </c>
      <c r="K115" s="192" t="s">
        <v>67</v>
      </c>
      <c r="L115" s="192" t="s">
        <v>77</v>
      </c>
    </row>
    <row r="116" spans="5:12" ht="15.75" thickBot="1" x14ac:dyDescent="0.3">
      <c r="G116" s="191" t="s">
        <v>86</v>
      </c>
      <c r="H116" s="192" t="s">
        <v>68</v>
      </c>
      <c r="I116" s="192" t="s">
        <v>75</v>
      </c>
      <c r="J116" s="192" t="s">
        <v>67</v>
      </c>
      <c r="K116" s="192" t="s">
        <v>75</v>
      </c>
      <c r="L116" s="192" t="s">
        <v>67</v>
      </c>
    </row>
    <row r="117" spans="5:12" ht="15.75" thickBot="1" x14ac:dyDescent="0.3">
      <c r="G117" s="191" t="s">
        <v>87</v>
      </c>
      <c r="H117" s="192" t="s">
        <v>71</v>
      </c>
      <c r="I117" s="192" t="s">
        <v>67</v>
      </c>
      <c r="J117" s="192" t="s">
        <v>77</v>
      </c>
      <c r="K117" s="192" t="s">
        <v>67</v>
      </c>
      <c r="L117" s="192" t="s">
        <v>77</v>
      </c>
    </row>
    <row r="118" spans="5:12" ht="15.75" x14ac:dyDescent="0.25">
      <c r="G118" s="188" t="s">
        <v>88</v>
      </c>
      <c r="H118" s="301" t="s">
        <v>68</v>
      </c>
      <c r="I118" s="301" t="s">
        <v>75</v>
      </c>
      <c r="J118" s="301" t="s">
        <v>67</v>
      </c>
      <c r="K118" s="301" t="s">
        <v>75</v>
      </c>
      <c r="L118" s="198"/>
    </row>
    <row r="119" spans="5:12" ht="15.75" thickBot="1" x14ac:dyDescent="0.3">
      <c r="G119" s="191"/>
      <c r="H119" s="302"/>
      <c r="I119" s="302"/>
      <c r="J119" s="302"/>
      <c r="K119" s="302"/>
      <c r="L119" s="192" t="s">
        <v>67</v>
      </c>
    </row>
    <row r="120" spans="5:12" x14ac:dyDescent="0.25">
      <c r="G120" s="194"/>
      <c r="H120" s="195"/>
      <c r="I120" s="195"/>
      <c r="J120" s="195"/>
      <c r="K120" s="195"/>
      <c r="L120" s="195"/>
    </row>
    <row r="121" spans="5:12" x14ac:dyDescent="0.25">
      <c r="G121" s="194"/>
      <c r="H121" s="195"/>
      <c r="I121" s="195"/>
      <c r="J121" s="195"/>
      <c r="K121" s="195"/>
      <c r="L121" s="195"/>
    </row>
    <row r="122" spans="5:12" x14ac:dyDescent="0.25">
      <c r="G122" s="194"/>
      <c r="H122" s="195"/>
      <c r="I122" s="195"/>
      <c r="J122" s="195"/>
      <c r="K122" s="195"/>
      <c r="L122" s="195"/>
    </row>
    <row r="123" spans="5:12" ht="24" customHeight="1" x14ac:dyDescent="0.25">
      <c r="E123" s="284" t="s">
        <v>91</v>
      </c>
      <c r="F123" s="284"/>
      <c r="G123" s="284"/>
      <c r="H123" s="195"/>
      <c r="I123" s="195"/>
      <c r="J123" s="195"/>
      <c r="K123" s="195"/>
      <c r="L123" s="195"/>
    </row>
    <row r="124" spans="5:12" ht="15.75" thickBot="1" x14ac:dyDescent="0.3">
      <c r="G124" s="194"/>
      <c r="H124" s="195"/>
      <c r="I124" s="195"/>
      <c r="J124" s="195"/>
      <c r="K124" s="195"/>
      <c r="L124" s="195"/>
    </row>
    <row r="125" spans="5:12" ht="15.75" x14ac:dyDescent="0.25">
      <c r="G125" s="188" t="s">
        <v>93</v>
      </c>
      <c r="H125" s="299" t="s">
        <v>84</v>
      </c>
      <c r="I125" s="299" t="s">
        <v>85</v>
      </c>
      <c r="J125" s="299" t="s">
        <v>86</v>
      </c>
      <c r="K125" s="299" t="s">
        <v>87</v>
      </c>
      <c r="L125" s="199"/>
    </row>
    <row r="126" spans="5:12" ht="15.75" thickBot="1" x14ac:dyDescent="0.3">
      <c r="G126" s="191"/>
      <c r="H126" s="300"/>
      <c r="I126" s="300"/>
      <c r="J126" s="300"/>
      <c r="K126" s="300"/>
      <c r="L126" s="197" t="s">
        <v>88</v>
      </c>
    </row>
    <row r="127" spans="5:12" x14ac:dyDescent="0.25">
      <c r="G127" s="188" t="s">
        <v>84</v>
      </c>
      <c r="H127" s="301" t="s">
        <v>67</v>
      </c>
      <c r="I127" s="301" t="s">
        <v>70</v>
      </c>
      <c r="J127" s="301" t="s">
        <v>70</v>
      </c>
      <c r="K127" s="301" t="s">
        <v>72</v>
      </c>
      <c r="L127" s="189"/>
    </row>
    <row r="128" spans="5:12" x14ac:dyDescent="0.25">
      <c r="G128" s="190"/>
      <c r="H128" s="303"/>
      <c r="I128" s="303"/>
      <c r="J128" s="303"/>
      <c r="K128" s="303"/>
      <c r="L128" s="189" t="s">
        <v>69</v>
      </c>
    </row>
    <row r="129" spans="7:12" ht="15.75" thickBot="1" x14ac:dyDescent="0.3">
      <c r="G129" s="191"/>
      <c r="H129" s="302"/>
      <c r="I129" s="302"/>
      <c r="J129" s="302"/>
      <c r="K129" s="302"/>
      <c r="L129" s="192"/>
    </row>
    <row r="130" spans="7:12" x14ac:dyDescent="0.25">
      <c r="G130" s="188" t="s">
        <v>85</v>
      </c>
      <c r="H130" s="301" t="s">
        <v>71</v>
      </c>
      <c r="I130" s="301" t="s">
        <v>67</v>
      </c>
      <c r="J130" s="301" t="s">
        <v>67</v>
      </c>
      <c r="K130" s="301" t="s">
        <v>75</v>
      </c>
      <c r="L130" s="189"/>
    </row>
    <row r="131" spans="7:12" x14ac:dyDescent="0.25">
      <c r="G131" s="190"/>
      <c r="H131" s="303"/>
      <c r="I131" s="303"/>
      <c r="J131" s="303"/>
      <c r="K131" s="303"/>
      <c r="L131" s="189" t="s">
        <v>77</v>
      </c>
    </row>
    <row r="132" spans="7:12" ht="15.75" thickBot="1" x14ac:dyDescent="0.3">
      <c r="G132" s="191"/>
      <c r="H132" s="302"/>
      <c r="I132" s="302"/>
      <c r="J132" s="302"/>
      <c r="K132" s="302"/>
      <c r="L132" s="192"/>
    </row>
    <row r="133" spans="7:12" x14ac:dyDescent="0.25">
      <c r="G133" s="188" t="s">
        <v>86</v>
      </c>
      <c r="H133" s="301" t="s">
        <v>71</v>
      </c>
      <c r="I133" s="301" t="s">
        <v>67</v>
      </c>
      <c r="J133" s="301" t="s">
        <v>67</v>
      </c>
      <c r="K133" s="301" t="s">
        <v>75</v>
      </c>
      <c r="L133" s="189"/>
    </row>
    <row r="134" spans="7:12" x14ac:dyDescent="0.25">
      <c r="G134" s="190"/>
      <c r="H134" s="303"/>
      <c r="I134" s="303"/>
      <c r="J134" s="303"/>
      <c r="K134" s="303"/>
      <c r="L134" s="189" t="s">
        <v>77</v>
      </c>
    </row>
    <row r="135" spans="7:12" ht="15.75" thickBot="1" x14ac:dyDescent="0.3">
      <c r="G135" s="191"/>
      <c r="H135" s="302"/>
      <c r="I135" s="302"/>
      <c r="J135" s="302"/>
      <c r="K135" s="302"/>
      <c r="L135" s="192"/>
    </row>
    <row r="136" spans="7:12" x14ac:dyDescent="0.25">
      <c r="G136" s="188" t="s">
        <v>87</v>
      </c>
      <c r="H136" s="301" t="s">
        <v>73</v>
      </c>
      <c r="I136" s="301" t="s">
        <v>77</v>
      </c>
      <c r="J136" s="301" t="s">
        <v>77</v>
      </c>
      <c r="K136" s="301" t="s">
        <v>67</v>
      </c>
      <c r="L136" s="189"/>
    </row>
    <row r="137" spans="7:12" x14ac:dyDescent="0.25">
      <c r="G137" s="190"/>
      <c r="H137" s="303"/>
      <c r="I137" s="303"/>
      <c r="J137" s="303"/>
      <c r="K137" s="303"/>
      <c r="L137" s="189" t="s">
        <v>68</v>
      </c>
    </row>
    <row r="138" spans="7:12" ht="15.75" thickBot="1" x14ac:dyDescent="0.3">
      <c r="G138" s="191"/>
      <c r="H138" s="302"/>
      <c r="I138" s="302"/>
      <c r="J138" s="302"/>
      <c r="K138" s="302"/>
      <c r="L138" s="192"/>
    </row>
    <row r="139" spans="7:12" x14ac:dyDescent="0.25">
      <c r="G139" s="188" t="s">
        <v>88</v>
      </c>
      <c r="H139" s="301" t="s">
        <v>68</v>
      </c>
      <c r="I139" s="301" t="s">
        <v>75</v>
      </c>
      <c r="J139" s="301" t="s">
        <v>75</v>
      </c>
      <c r="K139" s="301" t="s">
        <v>69</v>
      </c>
      <c r="L139" s="189"/>
    </row>
    <row r="140" spans="7:12" x14ac:dyDescent="0.25">
      <c r="G140" s="190"/>
      <c r="H140" s="303"/>
      <c r="I140" s="303"/>
      <c r="J140" s="303"/>
      <c r="K140" s="303"/>
      <c r="L140" s="189" t="s">
        <v>67</v>
      </c>
    </row>
    <row r="141" spans="7:12" ht="15.75" thickBot="1" x14ac:dyDescent="0.3">
      <c r="G141" s="191"/>
      <c r="H141" s="302"/>
      <c r="I141" s="302"/>
      <c r="J141" s="302"/>
      <c r="K141" s="302"/>
      <c r="L141" s="192"/>
    </row>
    <row r="142" spans="7:12" x14ac:dyDescent="0.25">
      <c r="G142" s="194"/>
      <c r="H142" s="195"/>
      <c r="I142" s="195"/>
      <c r="J142" s="195"/>
      <c r="K142" s="195"/>
      <c r="L142" s="195"/>
    </row>
    <row r="143" spans="7:12" x14ac:dyDescent="0.25">
      <c r="G143" s="194"/>
      <c r="H143" s="195"/>
      <c r="I143" s="195"/>
      <c r="J143" s="195"/>
      <c r="K143" s="195"/>
      <c r="L143" s="195"/>
    </row>
    <row r="144" spans="7:12" ht="15.75" thickBot="1" x14ac:dyDescent="0.3">
      <c r="G144" s="194"/>
      <c r="H144" s="195"/>
      <c r="I144" s="195"/>
      <c r="J144" s="195"/>
      <c r="K144" s="195"/>
      <c r="L144" s="195"/>
    </row>
    <row r="145" spans="7:12" x14ac:dyDescent="0.25">
      <c r="G145" s="188" t="s">
        <v>64</v>
      </c>
      <c r="H145" s="299" t="s">
        <v>84</v>
      </c>
      <c r="I145" s="299" t="s">
        <v>85</v>
      </c>
      <c r="J145" s="299" t="s">
        <v>86</v>
      </c>
      <c r="K145" s="299" t="s">
        <v>87</v>
      </c>
      <c r="L145" s="196"/>
    </row>
    <row r="146" spans="7:12" ht="15.75" thickBot="1" x14ac:dyDescent="0.3">
      <c r="G146" s="191"/>
      <c r="H146" s="300"/>
      <c r="I146" s="300"/>
      <c r="J146" s="300"/>
      <c r="K146" s="300"/>
      <c r="L146" s="197" t="s">
        <v>88</v>
      </c>
    </row>
    <row r="147" spans="7:12" ht="15.75" thickBot="1" x14ac:dyDescent="0.3">
      <c r="G147" s="191" t="s">
        <v>84</v>
      </c>
      <c r="H147" s="192" t="s">
        <v>67</v>
      </c>
      <c r="I147" s="192" t="s">
        <v>73</v>
      </c>
      <c r="J147" s="192" t="s">
        <v>71</v>
      </c>
      <c r="K147" s="192" t="s">
        <v>73</v>
      </c>
      <c r="L147" s="192" t="s">
        <v>77</v>
      </c>
    </row>
    <row r="148" spans="7:12" ht="15.75" thickBot="1" x14ac:dyDescent="0.3">
      <c r="G148" s="191" t="s">
        <v>85</v>
      </c>
      <c r="H148" s="192" t="s">
        <v>72</v>
      </c>
      <c r="I148" s="192" t="s">
        <v>67</v>
      </c>
      <c r="J148" s="192" t="s">
        <v>77</v>
      </c>
      <c r="K148" s="192" t="s">
        <v>67</v>
      </c>
      <c r="L148" s="192" t="s">
        <v>68</v>
      </c>
    </row>
    <row r="149" spans="7:12" ht="15.75" thickBot="1" x14ac:dyDescent="0.3">
      <c r="G149" s="191" t="s">
        <v>86</v>
      </c>
      <c r="H149" s="192" t="s">
        <v>70</v>
      </c>
      <c r="I149" s="192" t="s">
        <v>75</v>
      </c>
      <c r="J149" s="192" t="s">
        <v>67</v>
      </c>
      <c r="K149" s="192" t="s">
        <v>75</v>
      </c>
      <c r="L149" s="192" t="s">
        <v>68</v>
      </c>
    </row>
    <row r="150" spans="7:12" ht="15.75" thickBot="1" x14ac:dyDescent="0.3">
      <c r="G150" s="191" t="s">
        <v>87</v>
      </c>
      <c r="H150" s="192" t="s">
        <v>72</v>
      </c>
      <c r="I150" s="192" t="s">
        <v>67</v>
      </c>
      <c r="J150" s="192" t="s">
        <v>77</v>
      </c>
      <c r="K150" s="192" t="s">
        <v>67</v>
      </c>
      <c r="L150" s="192" t="s">
        <v>71</v>
      </c>
    </row>
    <row r="151" spans="7:12" ht="15.75" thickBot="1" x14ac:dyDescent="0.3">
      <c r="G151" s="191" t="s">
        <v>88</v>
      </c>
      <c r="H151" s="192" t="s">
        <v>75</v>
      </c>
      <c r="I151" s="192" t="s">
        <v>69</v>
      </c>
      <c r="J151" s="192" t="s">
        <v>69</v>
      </c>
      <c r="K151" s="192" t="s">
        <v>70</v>
      </c>
      <c r="L151" s="192" t="s">
        <v>67</v>
      </c>
    </row>
    <row r="152" spans="7:12" x14ac:dyDescent="0.25">
      <c r="G152" s="194"/>
      <c r="H152" s="195"/>
      <c r="I152" s="195"/>
      <c r="J152" s="195"/>
      <c r="K152" s="195"/>
      <c r="L152" s="195"/>
    </row>
    <row r="153" spans="7:12" ht="15.75" thickBot="1" x14ac:dyDescent="0.3">
      <c r="G153" s="194"/>
      <c r="H153" s="195"/>
      <c r="I153" s="195"/>
      <c r="J153" s="195"/>
      <c r="K153" s="195"/>
      <c r="L153" s="195"/>
    </row>
    <row r="154" spans="7:12" x14ac:dyDescent="0.25">
      <c r="G154" s="188" t="s">
        <v>89</v>
      </c>
      <c r="H154" s="299" t="s">
        <v>84</v>
      </c>
      <c r="I154" s="299" t="s">
        <v>85</v>
      </c>
      <c r="J154" s="299" t="s">
        <v>86</v>
      </c>
      <c r="K154" s="299" t="s">
        <v>87</v>
      </c>
      <c r="L154" s="299" t="s">
        <v>88</v>
      </c>
    </row>
    <row r="155" spans="7:12" ht="15.75" thickBot="1" x14ac:dyDescent="0.3">
      <c r="G155" s="191" t="s">
        <v>90</v>
      </c>
      <c r="H155" s="300"/>
      <c r="I155" s="300"/>
      <c r="J155" s="300"/>
      <c r="K155" s="300"/>
      <c r="L155" s="300"/>
    </row>
    <row r="156" spans="7:12" ht="15.75" thickBot="1" x14ac:dyDescent="0.3">
      <c r="G156" s="191" t="s">
        <v>84</v>
      </c>
      <c r="H156" s="192" t="s">
        <v>67</v>
      </c>
      <c r="I156" s="192" t="s">
        <v>72</v>
      </c>
      <c r="J156" s="192" t="s">
        <v>70</v>
      </c>
      <c r="K156" s="192" t="s">
        <v>69</v>
      </c>
      <c r="L156" s="192" t="s">
        <v>70</v>
      </c>
    </row>
    <row r="157" spans="7:12" ht="15.75" thickBot="1" x14ac:dyDescent="0.3">
      <c r="G157" s="191" t="s">
        <v>85</v>
      </c>
      <c r="H157" s="192" t="s">
        <v>73</v>
      </c>
      <c r="I157" s="192" t="s">
        <v>67</v>
      </c>
      <c r="J157" s="192" t="s">
        <v>77</v>
      </c>
      <c r="K157" s="192" t="s">
        <v>68</v>
      </c>
      <c r="L157" s="192" t="s">
        <v>77</v>
      </c>
    </row>
    <row r="158" spans="7:12" ht="15.75" thickBot="1" x14ac:dyDescent="0.3">
      <c r="G158" s="191" t="s">
        <v>86</v>
      </c>
      <c r="H158" s="192" t="s">
        <v>71</v>
      </c>
      <c r="I158" s="192" t="s">
        <v>75</v>
      </c>
      <c r="J158" s="192" t="s">
        <v>67</v>
      </c>
      <c r="K158" s="192" t="s">
        <v>75</v>
      </c>
      <c r="L158" s="192" t="s">
        <v>67</v>
      </c>
    </row>
    <row r="159" spans="7:12" ht="15.75" thickBot="1" x14ac:dyDescent="0.3">
      <c r="G159" s="191" t="s">
        <v>87</v>
      </c>
      <c r="H159" s="192" t="s">
        <v>68</v>
      </c>
      <c r="I159" s="192" t="s">
        <v>69</v>
      </c>
      <c r="J159" s="192" t="s">
        <v>77</v>
      </c>
      <c r="K159" s="192" t="s">
        <v>67</v>
      </c>
      <c r="L159" s="192" t="s">
        <v>75</v>
      </c>
    </row>
    <row r="160" spans="7:12" ht="15.75" x14ac:dyDescent="0.25">
      <c r="G160" s="188" t="s">
        <v>88</v>
      </c>
      <c r="H160" s="301" t="s">
        <v>71</v>
      </c>
      <c r="I160" s="301" t="s">
        <v>75</v>
      </c>
      <c r="J160" s="301" t="s">
        <v>67</v>
      </c>
      <c r="K160" s="301" t="s">
        <v>77</v>
      </c>
      <c r="L160" s="198"/>
    </row>
    <row r="161" spans="5:12" ht="15.75" thickBot="1" x14ac:dyDescent="0.3">
      <c r="G161" s="191"/>
      <c r="H161" s="302"/>
      <c r="I161" s="302"/>
      <c r="J161" s="302"/>
      <c r="K161" s="302"/>
      <c r="L161" s="192" t="s">
        <v>67</v>
      </c>
    </row>
    <row r="162" spans="5:12" x14ac:dyDescent="0.25">
      <c r="G162" s="194"/>
      <c r="H162" s="195"/>
      <c r="I162" s="195"/>
      <c r="J162" s="195"/>
      <c r="K162" s="195"/>
      <c r="L162" s="195"/>
    </row>
    <row r="163" spans="5:12" ht="33.75" customHeight="1" x14ac:dyDescent="0.25">
      <c r="E163" s="38" t="s">
        <v>92</v>
      </c>
      <c r="F163" s="38"/>
      <c r="G163" s="200"/>
      <c r="H163" s="195"/>
      <c r="I163" s="195"/>
      <c r="J163" s="195"/>
      <c r="K163" s="195"/>
      <c r="L163" s="195"/>
    </row>
    <row r="164" spans="5:12" ht="15.75" thickBot="1" x14ac:dyDescent="0.3">
      <c r="G164" s="201"/>
      <c r="H164" s="195"/>
      <c r="I164" s="195"/>
      <c r="J164" s="195"/>
      <c r="K164" s="195"/>
      <c r="L164" s="195"/>
    </row>
    <row r="165" spans="5:12" ht="15.75" thickBot="1" x14ac:dyDescent="0.3">
      <c r="G165" s="193" t="s">
        <v>93</v>
      </c>
      <c r="H165" s="14" t="s">
        <v>84</v>
      </c>
      <c r="I165" s="14" t="s">
        <v>85</v>
      </c>
      <c r="J165" s="14" t="s">
        <v>86</v>
      </c>
      <c r="K165" s="14" t="s">
        <v>87</v>
      </c>
      <c r="L165" s="14" t="s">
        <v>88</v>
      </c>
    </row>
    <row r="166" spans="5:12" x14ac:dyDescent="0.25">
      <c r="G166" s="188" t="s">
        <v>84</v>
      </c>
      <c r="H166" s="301" t="s">
        <v>67</v>
      </c>
      <c r="I166" s="301" t="s">
        <v>75</v>
      </c>
      <c r="J166" s="301" t="s">
        <v>75</v>
      </c>
      <c r="K166" s="301" t="s">
        <v>69</v>
      </c>
      <c r="L166" s="189"/>
    </row>
    <row r="167" spans="5:12" x14ac:dyDescent="0.25">
      <c r="G167" s="190"/>
      <c r="H167" s="303"/>
      <c r="I167" s="303"/>
      <c r="J167" s="303"/>
      <c r="K167" s="303"/>
      <c r="L167" s="189" t="s">
        <v>72</v>
      </c>
    </row>
    <row r="168" spans="5:12" ht="15.75" thickBot="1" x14ac:dyDescent="0.3">
      <c r="G168" s="191"/>
      <c r="H168" s="302"/>
      <c r="I168" s="302"/>
      <c r="J168" s="302"/>
      <c r="K168" s="302"/>
      <c r="L168" s="192"/>
    </row>
    <row r="169" spans="5:12" x14ac:dyDescent="0.25">
      <c r="G169" s="188" t="s">
        <v>85</v>
      </c>
      <c r="H169" s="301" t="s">
        <v>77</v>
      </c>
      <c r="I169" s="301" t="s">
        <v>67</v>
      </c>
      <c r="J169" s="301" t="s">
        <v>67</v>
      </c>
      <c r="K169" s="301" t="s">
        <v>75</v>
      </c>
      <c r="L169" s="189"/>
    </row>
    <row r="170" spans="5:12" x14ac:dyDescent="0.25">
      <c r="G170" s="190"/>
      <c r="H170" s="303"/>
      <c r="I170" s="303"/>
      <c r="J170" s="303"/>
      <c r="K170" s="303"/>
      <c r="L170" s="189" t="s">
        <v>69</v>
      </c>
    </row>
    <row r="171" spans="5:12" ht="15.75" thickBot="1" x14ac:dyDescent="0.3">
      <c r="G171" s="191"/>
      <c r="H171" s="302"/>
      <c r="I171" s="302"/>
      <c r="J171" s="302"/>
      <c r="K171" s="302"/>
      <c r="L171" s="192"/>
    </row>
    <row r="172" spans="5:12" x14ac:dyDescent="0.25">
      <c r="G172" s="188" t="s">
        <v>86</v>
      </c>
      <c r="H172" s="301" t="s">
        <v>77</v>
      </c>
      <c r="I172" s="301" t="s">
        <v>67</v>
      </c>
      <c r="J172" s="301" t="s">
        <v>67</v>
      </c>
      <c r="K172" s="301" t="s">
        <v>77</v>
      </c>
      <c r="L172" s="189"/>
    </row>
    <row r="173" spans="5:12" x14ac:dyDescent="0.25">
      <c r="G173" s="190"/>
      <c r="H173" s="303"/>
      <c r="I173" s="303"/>
      <c r="J173" s="303"/>
      <c r="K173" s="303"/>
      <c r="L173" s="189" t="s">
        <v>77</v>
      </c>
    </row>
    <row r="174" spans="5:12" ht="15.75" thickBot="1" x14ac:dyDescent="0.3">
      <c r="G174" s="191"/>
      <c r="H174" s="302"/>
      <c r="I174" s="302"/>
      <c r="J174" s="302"/>
      <c r="K174" s="302"/>
      <c r="L174" s="192"/>
    </row>
    <row r="175" spans="5:12" x14ac:dyDescent="0.25">
      <c r="G175" s="188" t="s">
        <v>87</v>
      </c>
      <c r="H175" s="301" t="s">
        <v>68</v>
      </c>
      <c r="I175" s="301" t="s">
        <v>77</v>
      </c>
      <c r="J175" s="301" t="s">
        <v>75</v>
      </c>
      <c r="K175" s="301" t="s">
        <v>67</v>
      </c>
      <c r="L175" s="189"/>
    </row>
    <row r="176" spans="5:12" x14ac:dyDescent="0.25">
      <c r="G176" s="190"/>
      <c r="H176" s="303"/>
      <c r="I176" s="303"/>
      <c r="J176" s="303"/>
      <c r="K176" s="303"/>
      <c r="L176" s="189" t="s">
        <v>71</v>
      </c>
    </row>
    <row r="177" spans="7:12" ht="15.75" thickBot="1" x14ac:dyDescent="0.3">
      <c r="G177" s="191"/>
      <c r="H177" s="302"/>
      <c r="I177" s="302"/>
      <c r="J177" s="302"/>
      <c r="K177" s="302"/>
      <c r="L177" s="192"/>
    </row>
    <row r="178" spans="7:12" x14ac:dyDescent="0.25">
      <c r="G178" s="188" t="s">
        <v>88</v>
      </c>
      <c r="H178" s="301" t="s">
        <v>73</v>
      </c>
      <c r="I178" s="301" t="s">
        <v>68</v>
      </c>
      <c r="J178" s="301" t="s">
        <v>75</v>
      </c>
      <c r="K178" s="301" t="s">
        <v>70</v>
      </c>
      <c r="L178" s="189"/>
    </row>
    <row r="179" spans="7:12" x14ac:dyDescent="0.25">
      <c r="G179" s="190"/>
      <c r="H179" s="303"/>
      <c r="I179" s="303"/>
      <c r="J179" s="303"/>
      <c r="K179" s="303"/>
      <c r="L179" s="189" t="s">
        <v>67</v>
      </c>
    </row>
    <row r="180" spans="7:12" ht="15.75" thickBot="1" x14ac:dyDescent="0.3">
      <c r="G180" s="191"/>
      <c r="H180" s="302"/>
      <c r="I180" s="302"/>
      <c r="J180" s="302"/>
      <c r="K180" s="302"/>
      <c r="L180" s="192"/>
    </row>
    <row r="181" spans="7:12" ht="15.75" thickBot="1" x14ac:dyDescent="0.3">
      <c r="G181" s="194"/>
      <c r="H181" s="195"/>
      <c r="I181" s="195"/>
      <c r="J181" s="195"/>
      <c r="K181" s="195"/>
      <c r="L181" s="195"/>
    </row>
    <row r="182" spans="7:12" x14ac:dyDescent="0.25">
      <c r="G182" s="188" t="s">
        <v>64</v>
      </c>
      <c r="H182" s="299" t="s">
        <v>84</v>
      </c>
      <c r="I182" s="299" t="s">
        <v>85</v>
      </c>
      <c r="J182" s="299" t="s">
        <v>86</v>
      </c>
      <c r="K182" s="299" t="s">
        <v>87</v>
      </c>
      <c r="L182" s="196"/>
    </row>
    <row r="183" spans="7:12" ht="15.75" thickBot="1" x14ac:dyDescent="0.3">
      <c r="G183" s="191"/>
      <c r="H183" s="300"/>
      <c r="I183" s="300"/>
      <c r="J183" s="300"/>
      <c r="K183" s="300"/>
      <c r="L183" s="197" t="s">
        <v>88</v>
      </c>
    </row>
    <row r="184" spans="7:12" ht="15.75" thickBot="1" x14ac:dyDescent="0.3">
      <c r="G184" s="191" t="s">
        <v>84</v>
      </c>
      <c r="H184" s="192" t="s">
        <v>67</v>
      </c>
      <c r="I184" s="192" t="s">
        <v>68</v>
      </c>
      <c r="J184" s="192" t="s">
        <v>71</v>
      </c>
      <c r="K184" s="192" t="s">
        <v>73</v>
      </c>
      <c r="L184" s="192" t="s">
        <v>77</v>
      </c>
    </row>
    <row r="185" spans="7:12" ht="15.75" thickBot="1" x14ac:dyDescent="0.3">
      <c r="G185" s="191" t="s">
        <v>85</v>
      </c>
      <c r="H185" s="192" t="s">
        <v>69</v>
      </c>
      <c r="I185" s="192" t="s">
        <v>67</v>
      </c>
      <c r="J185" s="192" t="s">
        <v>77</v>
      </c>
      <c r="K185" s="192" t="s">
        <v>75</v>
      </c>
      <c r="L185" s="192" t="s">
        <v>68</v>
      </c>
    </row>
    <row r="186" spans="7:12" ht="15.75" thickBot="1" x14ac:dyDescent="0.3">
      <c r="G186" s="191" t="s">
        <v>86</v>
      </c>
      <c r="H186" s="192" t="s">
        <v>70</v>
      </c>
      <c r="I186" s="192" t="s">
        <v>75</v>
      </c>
      <c r="J186" s="192" t="s">
        <v>67</v>
      </c>
      <c r="K186" s="192" t="s">
        <v>75</v>
      </c>
      <c r="L186" s="192" t="s">
        <v>68</v>
      </c>
    </row>
    <row r="187" spans="7:12" ht="15.75" thickBot="1" x14ac:dyDescent="0.3">
      <c r="G187" s="191" t="s">
        <v>87</v>
      </c>
      <c r="H187" s="192" t="s">
        <v>72</v>
      </c>
      <c r="I187" s="192" t="s">
        <v>77</v>
      </c>
      <c r="J187" s="192" t="s">
        <v>77</v>
      </c>
      <c r="K187" s="192" t="s">
        <v>67</v>
      </c>
      <c r="L187" s="192" t="s">
        <v>71</v>
      </c>
    </row>
    <row r="188" spans="7:12" ht="15.75" thickBot="1" x14ac:dyDescent="0.3">
      <c r="G188" s="191" t="s">
        <v>88</v>
      </c>
      <c r="H188" s="192" t="s">
        <v>75</v>
      </c>
      <c r="I188" s="192" t="s">
        <v>69</v>
      </c>
      <c r="J188" s="192" t="s">
        <v>69</v>
      </c>
      <c r="K188" s="192" t="s">
        <v>70</v>
      </c>
      <c r="L188" s="192" t="s">
        <v>67</v>
      </c>
    </row>
    <row r="189" spans="7:12" x14ac:dyDescent="0.25">
      <c r="G189" s="194"/>
      <c r="H189" s="195"/>
      <c r="I189" s="195"/>
      <c r="J189" s="195"/>
      <c r="K189" s="195"/>
      <c r="L189" s="195"/>
    </row>
    <row r="190" spans="7:12" ht="9.75" customHeight="1" thickBot="1" x14ac:dyDescent="0.3">
      <c r="G190" s="194"/>
      <c r="H190" s="195"/>
      <c r="I190" s="195"/>
      <c r="J190" s="195"/>
      <c r="K190" s="195"/>
      <c r="L190" s="195"/>
    </row>
    <row r="191" spans="7:12" x14ac:dyDescent="0.25">
      <c r="G191" s="188" t="s">
        <v>89</v>
      </c>
      <c r="H191" s="299" t="s">
        <v>84</v>
      </c>
      <c r="I191" s="299" t="s">
        <v>85</v>
      </c>
      <c r="J191" s="299" t="s">
        <v>86</v>
      </c>
      <c r="K191" s="299" t="s">
        <v>87</v>
      </c>
      <c r="L191" s="299" t="s">
        <v>88</v>
      </c>
    </row>
    <row r="192" spans="7:12" ht="15.75" thickBot="1" x14ac:dyDescent="0.3">
      <c r="G192" s="191" t="s">
        <v>90</v>
      </c>
      <c r="H192" s="300"/>
      <c r="I192" s="300"/>
      <c r="J192" s="300"/>
      <c r="K192" s="300"/>
      <c r="L192" s="300"/>
    </row>
    <row r="193" spans="7:12" ht="15.75" thickBot="1" x14ac:dyDescent="0.3">
      <c r="G193" s="191" t="s">
        <v>84</v>
      </c>
      <c r="H193" s="192" t="s">
        <v>67</v>
      </c>
      <c r="I193" s="192" t="s">
        <v>72</v>
      </c>
      <c r="J193" s="192" t="s">
        <v>70</v>
      </c>
      <c r="K193" s="192" t="s">
        <v>69</v>
      </c>
      <c r="L193" s="192" t="s">
        <v>70</v>
      </c>
    </row>
    <row r="194" spans="7:12" ht="15.75" thickBot="1" x14ac:dyDescent="0.3">
      <c r="G194" s="191" t="s">
        <v>85</v>
      </c>
      <c r="H194" s="192" t="s">
        <v>73</v>
      </c>
      <c r="I194" s="192" t="s">
        <v>67</v>
      </c>
      <c r="J194" s="192" t="s">
        <v>77</v>
      </c>
      <c r="K194" s="192" t="s">
        <v>68</v>
      </c>
      <c r="L194" s="192" t="s">
        <v>77</v>
      </c>
    </row>
    <row r="195" spans="7:12" ht="15.75" thickBot="1" x14ac:dyDescent="0.3">
      <c r="G195" s="191" t="s">
        <v>86</v>
      </c>
      <c r="H195" s="192" t="s">
        <v>71</v>
      </c>
      <c r="I195" s="192" t="s">
        <v>75</v>
      </c>
      <c r="J195" s="192" t="s">
        <v>67</v>
      </c>
      <c r="K195" s="192" t="s">
        <v>75</v>
      </c>
      <c r="L195" s="192" t="s">
        <v>67</v>
      </c>
    </row>
    <row r="196" spans="7:12" ht="15.75" thickBot="1" x14ac:dyDescent="0.3">
      <c r="G196" s="191" t="s">
        <v>87</v>
      </c>
      <c r="H196" s="192" t="s">
        <v>68</v>
      </c>
      <c r="I196" s="192" t="s">
        <v>69</v>
      </c>
      <c r="J196" s="192" t="s">
        <v>77</v>
      </c>
      <c r="K196" s="192" t="s">
        <v>67</v>
      </c>
      <c r="L196" s="192" t="s">
        <v>75</v>
      </c>
    </row>
    <row r="197" spans="7:12" ht="15.75" x14ac:dyDescent="0.25">
      <c r="G197" s="188" t="s">
        <v>88</v>
      </c>
      <c r="H197" s="301" t="s">
        <v>71</v>
      </c>
      <c r="I197" s="301" t="s">
        <v>75</v>
      </c>
      <c r="J197" s="301" t="s">
        <v>67</v>
      </c>
      <c r="K197" s="301" t="s">
        <v>77</v>
      </c>
      <c r="L197" s="198"/>
    </row>
    <row r="198" spans="7:12" ht="15.75" thickBot="1" x14ac:dyDescent="0.3">
      <c r="G198" s="191"/>
      <c r="H198" s="302"/>
      <c r="I198" s="302"/>
      <c r="J198" s="302"/>
      <c r="K198" s="302"/>
      <c r="L198" s="192" t="s">
        <v>67</v>
      </c>
    </row>
    <row r="199" spans="7:12" ht="15.75" x14ac:dyDescent="0.25">
      <c r="G199" s="36"/>
      <c r="H199"/>
      <c r="I199"/>
      <c r="J199"/>
      <c r="K199"/>
      <c r="L199"/>
    </row>
  </sheetData>
  <mergeCells count="162">
    <mergeCell ref="T18:T21"/>
    <mergeCell ref="H46:H48"/>
    <mergeCell ref="I46:I48"/>
    <mergeCell ref="J46:J48"/>
    <mergeCell ref="K46:K48"/>
    <mergeCell ref="D6:D8"/>
    <mergeCell ref="D9:D11"/>
    <mergeCell ref="D12:D14"/>
    <mergeCell ref="N6:N9"/>
    <mergeCell ref="D15:D17"/>
    <mergeCell ref="N10:N13"/>
    <mergeCell ref="H49:H51"/>
    <mergeCell ref="I49:I51"/>
    <mergeCell ref="J49:J51"/>
    <mergeCell ref="K49:K51"/>
    <mergeCell ref="H52:H54"/>
    <mergeCell ref="I52:I54"/>
    <mergeCell ref="J52:J54"/>
    <mergeCell ref="K52:K54"/>
    <mergeCell ref="N14:N17"/>
    <mergeCell ref="N18:N21"/>
    <mergeCell ref="H63:H64"/>
    <mergeCell ref="I63:I64"/>
    <mergeCell ref="J63:J64"/>
    <mergeCell ref="K63:K64"/>
    <mergeCell ref="H69:H70"/>
    <mergeCell ref="I69:I70"/>
    <mergeCell ref="J69:J70"/>
    <mergeCell ref="K69:K70"/>
    <mergeCell ref="H55:H57"/>
    <mergeCell ref="I55:I57"/>
    <mergeCell ref="J55:J57"/>
    <mergeCell ref="K55:K57"/>
    <mergeCell ref="H58:H60"/>
    <mergeCell ref="I58:I60"/>
    <mergeCell ref="J58:J60"/>
    <mergeCell ref="K58:K60"/>
    <mergeCell ref="H73:H74"/>
    <mergeCell ref="I73:I74"/>
    <mergeCell ref="J73:J74"/>
    <mergeCell ref="K73:K74"/>
    <mergeCell ref="L73:L74"/>
    <mergeCell ref="H79:H80"/>
    <mergeCell ref="I79:I80"/>
    <mergeCell ref="J79:J80"/>
    <mergeCell ref="K79:K80"/>
    <mergeCell ref="H87:H89"/>
    <mergeCell ref="I87:I89"/>
    <mergeCell ref="J87:J89"/>
    <mergeCell ref="K87:K89"/>
    <mergeCell ref="H90:H92"/>
    <mergeCell ref="I90:I92"/>
    <mergeCell ref="J90:J92"/>
    <mergeCell ref="K90:K92"/>
    <mergeCell ref="H85:H86"/>
    <mergeCell ref="I85:I86"/>
    <mergeCell ref="J85:J86"/>
    <mergeCell ref="K85:K86"/>
    <mergeCell ref="J103:J104"/>
    <mergeCell ref="K103:K104"/>
    <mergeCell ref="H93:H95"/>
    <mergeCell ref="I93:I95"/>
    <mergeCell ref="J93:J95"/>
    <mergeCell ref="K93:K95"/>
    <mergeCell ref="H96:H98"/>
    <mergeCell ref="I96:I98"/>
    <mergeCell ref="J96:J98"/>
    <mergeCell ref="K96:K98"/>
    <mergeCell ref="H130:H132"/>
    <mergeCell ref="I130:I132"/>
    <mergeCell ref="J130:J132"/>
    <mergeCell ref="K130:K132"/>
    <mergeCell ref="H133:H135"/>
    <mergeCell ref="I133:I135"/>
    <mergeCell ref="J133:J135"/>
    <mergeCell ref="K133:K135"/>
    <mergeCell ref="H125:H126"/>
    <mergeCell ref="I125:I126"/>
    <mergeCell ref="J125:J126"/>
    <mergeCell ref="K125:K126"/>
    <mergeCell ref="H127:H129"/>
    <mergeCell ref="I127:I129"/>
    <mergeCell ref="J127:J129"/>
    <mergeCell ref="K127:K129"/>
    <mergeCell ref="H145:H146"/>
    <mergeCell ref="I145:I146"/>
    <mergeCell ref="J145:J146"/>
    <mergeCell ref="K145:K146"/>
    <mergeCell ref="H154:H155"/>
    <mergeCell ref="I154:I155"/>
    <mergeCell ref="J154:J155"/>
    <mergeCell ref="K154:K155"/>
    <mergeCell ref="H136:H138"/>
    <mergeCell ref="I136:I138"/>
    <mergeCell ref="J136:J138"/>
    <mergeCell ref="K136:K138"/>
    <mergeCell ref="H139:H141"/>
    <mergeCell ref="I139:I141"/>
    <mergeCell ref="J139:J141"/>
    <mergeCell ref="K139:K141"/>
    <mergeCell ref="H166:H168"/>
    <mergeCell ref="I166:I168"/>
    <mergeCell ref="J166:J168"/>
    <mergeCell ref="K166:K168"/>
    <mergeCell ref="L154:L155"/>
    <mergeCell ref="H160:H161"/>
    <mergeCell ref="I160:I161"/>
    <mergeCell ref="J160:J161"/>
    <mergeCell ref="K160:K161"/>
    <mergeCell ref="H175:H177"/>
    <mergeCell ref="I175:I177"/>
    <mergeCell ref="J175:J177"/>
    <mergeCell ref="K175:K177"/>
    <mergeCell ref="H178:H180"/>
    <mergeCell ref="I178:I180"/>
    <mergeCell ref="J178:J180"/>
    <mergeCell ref="K178:K180"/>
    <mergeCell ref="H169:H171"/>
    <mergeCell ref="I169:I171"/>
    <mergeCell ref="J169:J171"/>
    <mergeCell ref="K169:K171"/>
    <mergeCell ref="H172:H174"/>
    <mergeCell ref="I172:I174"/>
    <mergeCell ref="J172:J174"/>
    <mergeCell ref="K172:K174"/>
    <mergeCell ref="L191:L192"/>
    <mergeCell ref="H197:H198"/>
    <mergeCell ref="I197:I198"/>
    <mergeCell ref="J197:J198"/>
    <mergeCell ref="K197:K198"/>
    <mergeCell ref="H182:H183"/>
    <mergeCell ref="I182:I183"/>
    <mergeCell ref="J182:J183"/>
    <mergeCell ref="K182:K183"/>
    <mergeCell ref="H191:H192"/>
    <mergeCell ref="I191:I192"/>
    <mergeCell ref="J191:J192"/>
    <mergeCell ref="K191:K192"/>
    <mergeCell ref="E123:G123"/>
    <mergeCell ref="E83:G83"/>
    <mergeCell ref="E43:G43"/>
    <mergeCell ref="Y5:AA5"/>
    <mergeCell ref="Y7:Z7"/>
    <mergeCell ref="AG9:AI9"/>
    <mergeCell ref="T6:T9"/>
    <mergeCell ref="T10:T13"/>
    <mergeCell ref="T14:T17"/>
    <mergeCell ref="H112:H113"/>
    <mergeCell ref="I112:I113"/>
    <mergeCell ref="J112:J113"/>
    <mergeCell ref="K112:K113"/>
    <mergeCell ref="L112:L113"/>
    <mergeCell ref="H118:H119"/>
    <mergeCell ref="I118:I119"/>
    <mergeCell ref="J118:J119"/>
    <mergeCell ref="K118:K119"/>
    <mergeCell ref="H99:H101"/>
    <mergeCell ref="I99:I101"/>
    <mergeCell ref="J99:J101"/>
    <mergeCell ref="K99:K101"/>
    <mergeCell ref="H103:H104"/>
    <mergeCell ref="I103:I104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zoomScale="90" zoomScaleNormal="90" workbookViewId="0">
      <selection activeCell="C6" sqref="C6"/>
    </sheetView>
  </sheetViews>
  <sheetFormatPr defaultRowHeight="15" x14ac:dyDescent="0.25"/>
  <cols>
    <col min="1" max="1" width="17.5703125" customWidth="1"/>
    <col min="2" max="2" width="13" customWidth="1"/>
    <col min="3" max="3" width="27.85546875" customWidth="1"/>
    <col min="4" max="4" width="15.42578125" customWidth="1"/>
    <col min="5" max="5" width="14.85546875" customWidth="1"/>
    <col min="7" max="7" width="11" bestFit="1" customWidth="1"/>
    <col min="8" max="8" width="13.140625" customWidth="1"/>
    <col min="9" max="9" width="20.28515625" bestFit="1" customWidth="1"/>
    <col min="10" max="10" width="12" bestFit="1" customWidth="1"/>
    <col min="11" max="11" width="11.5703125" bestFit="1" customWidth="1"/>
  </cols>
  <sheetData>
    <row r="1" spans="1:15" ht="15.75" thickBot="1" x14ac:dyDescent="0.3"/>
    <row r="2" spans="1:15" ht="42.75" customHeight="1" thickTop="1" thickBot="1" x14ac:dyDescent="0.3">
      <c r="A2" s="103">
        <v>1</v>
      </c>
      <c r="B2" s="150" t="s">
        <v>132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5"/>
    </row>
    <row r="3" spans="1:15" ht="16.5" thickTop="1" thickBot="1" x14ac:dyDescent="0.3"/>
    <row r="4" spans="1:15" ht="20.25" thickTop="1" thickBot="1" x14ac:dyDescent="0.3">
      <c r="B4" s="151" t="s">
        <v>79</v>
      </c>
      <c r="C4" s="151" t="s">
        <v>133</v>
      </c>
    </row>
    <row r="5" spans="1:15" ht="16.5" thickTop="1" thickBot="1" x14ac:dyDescent="0.3">
      <c r="B5" s="146" t="s">
        <v>10</v>
      </c>
      <c r="C5" s="147">
        <f>'Risk Index-Monthly'!AJ9</f>
        <v>1.1303429960574969</v>
      </c>
    </row>
    <row r="6" spans="1:15" ht="16.5" thickTop="1" thickBot="1" x14ac:dyDescent="0.3">
      <c r="B6" s="146" t="s">
        <v>12</v>
      </c>
      <c r="C6" s="145">
        <v>1.7</v>
      </c>
    </row>
    <row r="7" spans="1:15" ht="16.5" thickTop="1" thickBot="1" x14ac:dyDescent="0.3">
      <c r="B7" s="146" t="s">
        <v>13</v>
      </c>
      <c r="C7" s="145">
        <v>1.6</v>
      </c>
    </row>
    <row r="8" spans="1:15" ht="16.5" thickTop="1" thickBot="1" x14ac:dyDescent="0.3">
      <c r="B8" s="146" t="s">
        <v>14</v>
      </c>
      <c r="C8" s="145">
        <v>1.5</v>
      </c>
    </row>
    <row r="9" spans="1:15" ht="16.5" thickTop="1" thickBot="1" x14ac:dyDescent="0.3">
      <c r="B9" s="146" t="s">
        <v>15</v>
      </c>
      <c r="C9" s="145">
        <v>1.2</v>
      </c>
    </row>
    <row r="10" spans="1:15" ht="16.5" thickTop="1" thickBot="1" x14ac:dyDescent="0.3">
      <c r="B10" s="146" t="s">
        <v>16</v>
      </c>
      <c r="C10" s="145">
        <v>1.0900000000000001</v>
      </c>
    </row>
    <row r="11" spans="1:15" ht="15" customHeight="1" thickTop="1" thickBot="1" x14ac:dyDescent="0.3">
      <c r="B11" s="146" t="s">
        <v>17</v>
      </c>
      <c r="C11" s="145">
        <v>1.0900000000000001</v>
      </c>
    </row>
    <row r="12" spans="1:15" ht="16.5" thickTop="1" thickBot="1" x14ac:dyDescent="0.3">
      <c r="B12" s="146" t="s">
        <v>18</v>
      </c>
      <c r="C12" s="145">
        <v>2</v>
      </c>
    </row>
    <row r="13" spans="1:15" ht="16.5" thickTop="1" thickBot="1" x14ac:dyDescent="0.3">
      <c r="B13" s="146" t="s">
        <v>19</v>
      </c>
      <c r="C13" s="145">
        <v>1.9</v>
      </c>
    </row>
    <row r="14" spans="1:15" ht="15" customHeight="1" thickTop="1" thickBot="1" x14ac:dyDescent="0.3">
      <c r="B14" s="146" t="s">
        <v>20</v>
      </c>
      <c r="C14" s="145">
        <v>1.8</v>
      </c>
    </row>
    <row r="15" spans="1:15" ht="16.5" thickTop="1" thickBot="1" x14ac:dyDescent="0.3">
      <c r="B15" s="146" t="s">
        <v>21</v>
      </c>
      <c r="C15" s="145">
        <v>1.8</v>
      </c>
    </row>
    <row r="16" spans="1:15" ht="16.5" thickTop="1" thickBot="1" x14ac:dyDescent="0.3">
      <c r="B16" s="146" t="s">
        <v>22</v>
      </c>
      <c r="C16" s="145">
        <v>1.9</v>
      </c>
    </row>
    <row r="17" spans="1:15" ht="15.75" thickTop="1" x14ac:dyDescent="0.25"/>
    <row r="19" spans="1:15" ht="15.75" thickBot="1" x14ac:dyDescent="0.3"/>
    <row r="20" spans="1:15" ht="42.75" customHeight="1" thickTop="1" thickBot="1" x14ac:dyDescent="0.3">
      <c r="A20" s="103">
        <v>2</v>
      </c>
      <c r="B20" s="150" t="s">
        <v>141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5"/>
    </row>
    <row r="21" spans="1:15" ht="16.5" thickTop="1" thickBot="1" x14ac:dyDescent="0.3"/>
    <row r="22" spans="1:15" ht="20.25" thickTop="1" thickBot="1" x14ac:dyDescent="0.3">
      <c r="B22" s="151" t="s">
        <v>79</v>
      </c>
      <c r="C22" s="151" t="s">
        <v>133</v>
      </c>
      <c r="D22" s="151" t="s">
        <v>142</v>
      </c>
    </row>
    <row r="23" spans="1:15" ht="16.5" thickTop="1" thickBot="1" x14ac:dyDescent="0.3">
      <c r="B23" s="146" t="s">
        <v>10</v>
      </c>
      <c r="C23" s="147">
        <f>C5/C5</f>
        <v>1</v>
      </c>
      <c r="D23" s="147"/>
      <c r="I23" s="2"/>
      <c r="J23" s="2"/>
      <c r="K23" s="2"/>
    </row>
    <row r="24" spans="1:15" ht="16.5" thickTop="1" thickBot="1" x14ac:dyDescent="0.3">
      <c r="B24" s="146" t="s">
        <v>12</v>
      </c>
      <c r="C24" s="145">
        <f>C6/C5</f>
        <v>1.5039682697459087</v>
      </c>
      <c r="D24" s="147">
        <f>(C24-1)*100</f>
        <v>50.396826974590866</v>
      </c>
      <c r="I24" s="2"/>
      <c r="J24" s="2"/>
      <c r="K24" s="2"/>
    </row>
    <row r="25" spans="1:15" ht="16.5" thickTop="1" thickBot="1" x14ac:dyDescent="0.3">
      <c r="B25" s="146" t="s">
        <v>13</v>
      </c>
      <c r="C25" s="145">
        <f>C7/C5</f>
        <v>1.4154995479961494</v>
      </c>
      <c r="D25" s="147">
        <f t="shared" ref="D25:D33" si="0">(C25-1)*100</f>
        <v>41.549954799614937</v>
      </c>
      <c r="I25" s="2"/>
      <c r="J25" s="2"/>
      <c r="K25" s="2"/>
    </row>
    <row r="26" spans="1:15" ht="16.5" thickTop="1" thickBot="1" x14ac:dyDescent="0.3">
      <c r="B26" s="146" t="s">
        <v>14</v>
      </c>
      <c r="C26" s="145">
        <f>C8/C5</f>
        <v>1.3270308262463899</v>
      </c>
      <c r="D26" s="147">
        <f t="shared" si="0"/>
        <v>32.703082624638988</v>
      </c>
      <c r="I26" s="2"/>
      <c r="J26" s="2"/>
      <c r="K26" s="2"/>
    </row>
    <row r="27" spans="1:15" ht="16.5" thickTop="1" thickBot="1" x14ac:dyDescent="0.3">
      <c r="B27" s="146" t="s">
        <v>15</v>
      </c>
      <c r="C27" s="145">
        <f>C9/C5</f>
        <v>1.0616246609971118</v>
      </c>
      <c r="D27" s="147">
        <f t="shared" si="0"/>
        <v>6.1624660997111835</v>
      </c>
      <c r="I27" s="2"/>
      <c r="J27" s="2"/>
      <c r="K27" s="2"/>
    </row>
    <row r="28" spans="1:15" ht="16.5" thickTop="1" thickBot="1" x14ac:dyDescent="0.3">
      <c r="B28" s="146" t="s">
        <v>16</v>
      </c>
      <c r="C28" s="145">
        <f>C10/C5</f>
        <v>0.96430906707237674</v>
      </c>
      <c r="D28" s="147">
        <f t="shared" si="0"/>
        <v>-3.5690932927623265</v>
      </c>
      <c r="I28" s="2"/>
      <c r="J28" s="2"/>
      <c r="K28" s="2"/>
    </row>
    <row r="29" spans="1:15" ht="16.5" thickTop="1" thickBot="1" x14ac:dyDescent="0.3">
      <c r="B29" s="146" t="s">
        <v>17</v>
      </c>
      <c r="C29" s="145">
        <f>C11/C5</f>
        <v>0.96430906707237674</v>
      </c>
      <c r="D29" s="147">
        <f t="shared" si="0"/>
        <v>-3.5690932927623265</v>
      </c>
      <c r="I29" s="2"/>
      <c r="J29" s="2"/>
      <c r="K29" s="2"/>
    </row>
    <row r="30" spans="1:15" ht="16.5" thickTop="1" thickBot="1" x14ac:dyDescent="0.3">
      <c r="B30" s="146" t="s">
        <v>18</v>
      </c>
      <c r="C30" s="145">
        <f>C12/C5</f>
        <v>1.7693744349951865</v>
      </c>
      <c r="D30" s="147">
        <f t="shared" si="0"/>
        <v>76.93744349951865</v>
      </c>
      <c r="I30" s="2"/>
      <c r="J30" s="2"/>
      <c r="K30" s="2"/>
    </row>
    <row r="31" spans="1:15" ht="16.5" thickTop="1" thickBot="1" x14ac:dyDescent="0.3">
      <c r="B31" s="146" t="s">
        <v>19</v>
      </c>
      <c r="C31" s="145">
        <f>C13/C5</f>
        <v>1.6809057132454273</v>
      </c>
      <c r="D31" s="147">
        <f t="shared" si="0"/>
        <v>68.090571324542722</v>
      </c>
      <c r="I31" s="2"/>
      <c r="J31" s="2"/>
      <c r="K31" s="2"/>
    </row>
    <row r="32" spans="1:15" ht="16.5" thickTop="1" thickBot="1" x14ac:dyDescent="0.3">
      <c r="B32" s="146" t="s">
        <v>20</v>
      </c>
      <c r="C32" s="145">
        <f>C14/C5</f>
        <v>1.592436991495668</v>
      </c>
      <c r="D32" s="147">
        <f t="shared" si="0"/>
        <v>59.243699149566794</v>
      </c>
      <c r="I32" s="2"/>
      <c r="J32" s="2"/>
      <c r="K32" s="2"/>
    </row>
    <row r="33" spans="2:11" ht="16.5" thickTop="1" thickBot="1" x14ac:dyDescent="0.3">
      <c r="B33" s="146" t="s">
        <v>21</v>
      </c>
      <c r="C33" s="145">
        <f>C15/C5</f>
        <v>1.592436991495668</v>
      </c>
      <c r="D33" s="147">
        <f t="shared" si="0"/>
        <v>59.243699149566794</v>
      </c>
      <c r="I33" s="2"/>
      <c r="J33" s="2"/>
      <c r="K33" s="2"/>
    </row>
    <row r="34" spans="2:11" ht="16.5" thickTop="1" thickBot="1" x14ac:dyDescent="0.3">
      <c r="B34" s="146" t="s">
        <v>22</v>
      </c>
      <c r="C34" s="145">
        <f>C16/C5</f>
        <v>1.6809057132454273</v>
      </c>
      <c r="D34" s="147">
        <f>(C34-1)*100</f>
        <v>68.090571324542722</v>
      </c>
      <c r="I34" s="2"/>
      <c r="J34" s="2"/>
      <c r="K34" s="2"/>
    </row>
    <row r="35" spans="2:11" ht="15.75" thickTop="1" x14ac:dyDescent="0.25">
      <c r="I35" s="2"/>
      <c r="J35" s="2"/>
      <c r="K35" s="2"/>
    </row>
    <row r="36" spans="2:11" x14ac:dyDescent="0.25">
      <c r="I36" s="2"/>
      <c r="J36" s="2"/>
      <c r="K36" s="2"/>
    </row>
    <row r="37" spans="2:11" x14ac:dyDescent="0.25">
      <c r="I37" s="2"/>
      <c r="J37" s="2"/>
      <c r="K37" s="2"/>
    </row>
    <row r="38" spans="2:11" x14ac:dyDescent="0.25">
      <c r="I38" s="2"/>
      <c r="J38" s="2"/>
      <c r="K38" s="2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Help</vt:lpstr>
      <vt:lpstr>FANP- sample calculation</vt:lpstr>
      <vt:lpstr>weighing coefficient - options</vt:lpstr>
      <vt:lpstr>weighting coeficient-Criteria</vt:lpstr>
      <vt:lpstr>Risk Index-Monthly</vt:lpstr>
      <vt:lpstr>Overal Risk Index - TREND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2021-12-21T18:11:38Z</dcterms:modified>
</cp:coreProperties>
</file>