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defaultThemeVersion="124226"/>
  <mc:AlternateContent xmlns:mc="http://schemas.openxmlformats.org/markup-compatibility/2006">
    <mc:Choice Requires="x15">
      <x15ac:absPath xmlns:x15ac="http://schemas.microsoft.com/office/spreadsheetml/2010/11/ac" url="S:\Common\ICT\Tarek\From Esther\2.5 HIRM Worksheet\"/>
    </mc:Choice>
  </mc:AlternateContent>
  <xr:revisionPtr revIDLastSave="0" documentId="8_{045B4DD9-8413-4491-99B1-CEBC890B3809}" xr6:coauthVersionLast="47" xr6:coauthVersionMax="47" xr10:uidLastSave="{00000000-0000-0000-0000-000000000000}"/>
  <bookViews>
    <workbookView xWindow="-120" yWindow="-120" windowWidth="29040" windowHeight="15840" tabRatio="759" xr2:uid="{00000000-000D-0000-FFFF-FFFF00000000}"/>
  </bookViews>
  <sheets>
    <sheet name="Contents" sheetId="10" r:id="rId1"/>
    <sheet name="1. General Instructions" sheetId="50" r:id="rId2"/>
    <sheet name="2. Definitions" sheetId="2" r:id="rId3"/>
    <sheet name="3. HIRM Procedure" sheetId="51" r:id="rId4"/>
    <sheet name="3A. HIRM Process" sheetId="52" r:id="rId5"/>
    <sheet name="3B. RI assessment process " sheetId="47" r:id="rId6"/>
    <sheet name="4. SRM Wsht" sheetId="53" r:id="rId7"/>
    <sheet name="4A. RI supporting tables " sheetId="32" r:id="rId8"/>
    <sheet name="4B. BQ&lt;&gt;BSV" sheetId="44" r:id="rId9"/>
    <sheet name="4C. Impact_Severity correlatn " sheetId="48" r:id="rId10"/>
    <sheet name="4D. RI automated tables" sheetId="40" r:id="rId11"/>
    <sheet name="5. Severity Table" sheetId="54" r:id="rId12"/>
    <sheet name="6. Likelihood Table" sheetId="4" r:id="rId13"/>
    <sheet name="7. RI Matrix" sheetId="5" r:id="rId14"/>
    <sheet name="8. Risk Level &amp; Tolerability" sheetId="6" r:id="rId15"/>
    <sheet name="9. SRM Report Form" sheetId="14" r:id="rId16"/>
    <sheet name="10. HIRM Master Register " sheetId="27" r:id="rId17"/>
    <sheet name="10B. Identify SRM Threads" sheetId="38" r:id="rId18"/>
    <sheet name="11. Hazards Prioritization" sheetId="17" r:id="rId19"/>
    <sheet name="12. Bow-Tie Methodology" sheetId="25" r:id="rId20"/>
  </sheets>
  <externalReferences>
    <externalReference r:id="rId21"/>
  </externalReferences>
  <definedNames>
    <definedName name="OLE_LINK1" localSheetId="15">'9. SRM Report Form'!#REF!</definedName>
    <definedName name="OLE_LINK4" localSheetId="15">'9. SRM Report Form'!#REF!</definedName>
    <definedName name="ONB_CBSVtable" localSheetId="6">'[1]4C. RI automated tables'!$B$6:$F$10</definedName>
    <definedName name="ONB_CBSVtable">'4D. RI automated tables'!$B$5:$F$9</definedName>
    <definedName name="_xlnm.Print_Titles" localSheetId="16">'10. HIRM Master Register '!$4:$7</definedName>
    <definedName name="Table4i" localSheetId="6">'[1]4C. RI automated tables'!$B$15:$D$19</definedName>
    <definedName name="Table4i">'4D. RI automated tables'!$B$14:$D$18</definedName>
    <definedName name="Table4ii" localSheetId="6">'[1]4C. RI automated tables'!$B$23:$D$27</definedName>
    <definedName name="Table4ii">'4D. RI automated tables'!$B$22:$D$26</definedName>
    <definedName name="Table4iii" localSheetId="6">'[1]4C. RI automated tables'!$B$31:$D$35</definedName>
    <definedName name="Table4iii">'4D. RI automated tables'!$B$30:$D$34</definedName>
    <definedName name="Table4iv" localSheetId="6">'[1]4C. RI automated tables'!$B$39:$D$43</definedName>
    <definedName name="Table4iv">'4D. RI automated tables'!$B$38:$D$42</definedName>
    <definedName name="Table4v" localSheetId="6">'[1]4C. RI automated tables'!$B$47:$D$51</definedName>
    <definedName name="Table4v">'4D. RI automated tables'!$B$46:$D$50</definedName>
    <definedName name="Tolerability" localSheetId="6">'[1]4C. RI automated tables'!$B$56:$C$80</definedName>
    <definedName name="Tolerability">'4D. RI automated tables'!$B$55:$C$79</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1" i="48" l="1"/>
  <c r="D40" i="48"/>
  <c r="D41" i="48"/>
  <c r="D42" i="48"/>
  <c r="D39" i="48"/>
  <c r="D38" i="48" l="1"/>
  <c r="D37" i="48"/>
  <c r="D36" i="48"/>
  <c r="C34" i="48"/>
  <c r="C33" i="48"/>
  <c r="D43" i="48" l="1"/>
  <c r="M37" i="44"/>
  <c r="E34" i="48"/>
  <c r="E33" i="48"/>
  <c r="F42" i="48"/>
  <c r="F41" i="48"/>
  <c r="F40" i="48"/>
  <c r="F39" i="48"/>
  <c r="F38" i="48"/>
  <c r="F37" i="48"/>
  <c r="F36" i="48"/>
  <c r="G37" i="44"/>
  <c r="W37" i="44"/>
  <c r="BM13" i="53"/>
  <c r="B13" i="53"/>
  <c r="AG13" i="53"/>
  <c r="F54" i="44"/>
  <c r="G54" i="44"/>
  <c r="H54" i="44"/>
  <c r="I54" i="44"/>
  <c r="J54" i="44"/>
  <c r="K54" i="44"/>
  <c r="L54" i="44"/>
  <c r="F53" i="44"/>
  <c r="G53" i="44"/>
  <c r="H53" i="44"/>
  <c r="I53" i="44"/>
  <c r="J53" i="44"/>
  <c r="K53" i="44"/>
  <c r="L53" i="44"/>
  <c r="F52" i="44"/>
  <c r="G52" i="44"/>
  <c r="H52" i="44"/>
  <c r="I52" i="44"/>
  <c r="J52" i="44"/>
  <c r="K52" i="44"/>
  <c r="L52" i="44"/>
  <c r="F51" i="44"/>
  <c r="G51" i="44"/>
  <c r="H51" i="44"/>
  <c r="I51" i="44"/>
  <c r="J51" i="44"/>
  <c r="K51" i="44"/>
  <c r="L51" i="44"/>
  <c r="F49" i="44"/>
  <c r="G49" i="44"/>
  <c r="H49" i="44"/>
  <c r="I49" i="44"/>
  <c r="J49" i="44"/>
  <c r="K49" i="44"/>
  <c r="L49" i="44"/>
  <c r="F50" i="44"/>
  <c r="G50" i="44"/>
  <c r="H50" i="44"/>
  <c r="I50" i="44"/>
  <c r="J50" i="44"/>
  <c r="K50" i="44"/>
  <c r="L50" i="44"/>
  <c r="AF48" i="44"/>
  <c r="AG48" i="44"/>
  <c r="AH48" i="44"/>
  <c r="AI48" i="44"/>
  <c r="AJ48" i="44"/>
  <c r="AF49" i="44"/>
  <c r="AG49" i="44"/>
  <c r="AH49" i="44"/>
  <c r="AI49" i="44"/>
  <c r="AJ49" i="44"/>
  <c r="AF50" i="44"/>
  <c r="AG50" i="44"/>
  <c r="AH50" i="44"/>
  <c r="AI50" i="44"/>
  <c r="AJ50" i="44"/>
  <c r="AF51" i="44"/>
  <c r="AG51" i="44"/>
  <c r="AH51" i="44"/>
  <c r="AI51" i="44"/>
  <c r="AJ51" i="44"/>
  <c r="AF52" i="44"/>
  <c r="AG52" i="44"/>
  <c r="AH52" i="44"/>
  <c r="AI52" i="44"/>
  <c r="AJ52" i="44"/>
  <c r="AF53" i="44"/>
  <c r="AG53" i="44"/>
  <c r="AH53" i="44"/>
  <c r="AI53" i="44"/>
  <c r="AJ53" i="44"/>
  <c r="AF54" i="44"/>
  <c r="AG54" i="44"/>
  <c r="AH54" i="44"/>
  <c r="AI54" i="44"/>
  <c r="AJ54" i="44"/>
  <c r="Y48" i="44"/>
  <c r="Z48" i="44"/>
  <c r="AA48" i="44"/>
  <c r="AA55" i="44" s="1"/>
  <c r="AA56" i="44" s="1"/>
  <c r="AM78" i="53" s="1"/>
  <c r="AU48" i="53" s="1"/>
  <c r="AB48" i="44"/>
  <c r="Y49" i="44"/>
  <c r="Z49" i="44"/>
  <c r="AA49" i="44"/>
  <c r="AB49" i="44"/>
  <c r="Y50" i="44"/>
  <c r="Z50" i="44"/>
  <c r="AA50" i="44"/>
  <c r="AB50" i="44"/>
  <c r="Y51" i="44"/>
  <c r="Z51" i="44"/>
  <c r="AA51" i="44"/>
  <c r="AB51" i="44"/>
  <c r="Y52" i="44"/>
  <c r="Z52" i="44"/>
  <c r="AA52" i="44"/>
  <c r="AB52" i="44"/>
  <c r="Y53" i="44"/>
  <c r="Z53" i="44"/>
  <c r="AA53" i="44"/>
  <c r="AB53" i="44"/>
  <c r="Y54" i="44"/>
  <c r="Z54" i="44"/>
  <c r="AA54" i="44"/>
  <c r="AB54" i="44"/>
  <c r="Q48" i="44"/>
  <c r="R48" i="44"/>
  <c r="S48" i="44"/>
  <c r="S55" i="44" s="1"/>
  <c r="S56" i="44" s="1"/>
  <c r="BB78" i="53" s="1"/>
  <c r="AF48" i="53" s="1"/>
  <c r="T48" i="44"/>
  <c r="Q49" i="44"/>
  <c r="R49" i="44"/>
  <c r="S49" i="44"/>
  <c r="T49" i="44"/>
  <c r="Q50" i="44"/>
  <c r="R50" i="44"/>
  <c r="S50" i="44"/>
  <c r="T50" i="44"/>
  <c r="Q51" i="44"/>
  <c r="R51" i="44"/>
  <c r="S51" i="44"/>
  <c r="T51" i="44"/>
  <c r="Q52" i="44"/>
  <c r="R52" i="44"/>
  <c r="S52" i="44"/>
  <c r="T52" i="44"/>
  <c r="Q53" i="44"/>
  <c r="R53" i="44"/>
  <c r="S53" i="44"/>
  <c r="T53" i="44"/>
  <c r="Q54" i="44"/>
  <c r="R54" i="44"/>
  <c r="S54" i="44"/>
  <c r="T54" i="44"/>
  <c r="R55" i="44"/>
  <c r="R56" i="44" s="1"/>
  <c r="BB77" i="53" s="1"/>
  <c r="AF44" i="53" s="1"/>
  <c r="I48" i="44"/>
  <c r="J48" i="44"/>
  <c r="K48" i="44"/>
  <c r="L48" i="44"/>
  <c r="AJ37" i="44"/>
  <c r="AI37" i="44"/>
  <c r="AH37" i="44"/>
  <c r="AG37" i="44"/>
  <c r="AF37" i="44"/>
  <c r="AE37" i="44"/>
  <c r="AD37" i="44"/>
  <c r="AC37" i="44"/>
  <c r="AB37" i="44"/>
  <c r="AA37" i="44"/>
  <c r="Z37" i="44"/>
  <c r="Y37" i="44"/>
  <c r="X37" i="44"/>
  <c r="V37" i="44"/>
  <c r="U37" i="44"/>
  <c r="F37" i="44"/>
  <c r="E37" i="44"/>
  <c r="T37" i="44"/>
  <c r="S37" i="44"/>
  <c r="R37" i="44"/>
  <c r="Q37" i="44"/>
  <c r="P37" i="44"/>
  <c r="O37" i="44"/>
  <c r="N37" i="44"/>
  <c r="L37" i="44"/>
  <c r="K37" i="44"/>
  <c r="J37" i="44"/>
  <c r="I37" i="44"/>
  <c r="H37" i="44"/>
  <c r="AE53" i="44"/>
  <c r="AE52" i="44"/>
  <c r="AE51" i="44"/>
  <c r="AE50" i="44"/>
  <c r="AE49" i="44"/>
  <c r="AD53" i="44"/>
  <c r="AD52" i="44"/>
  <c r="AD51" i="44"/>
  <c r="AD50" i="44"/>
  <c r="AD49" i="44"/>
  <c r="AC53" i="44"/>
  <c r="AC52" i="44"/>
  <c r="AC51" i="44"/>
  <c r="AC50" i="44"/>
  <c r="AC49" i="44"/>
  <c r="X53" i="44"/>
  <c r="X52" i="44"/>
  <c r="X51" i="44"/>
  <c r="X50" i="44"/>
  <c r="X49" i="44"/>
  <c r="W53" i="44"/>
  <c r="W52" i="44"/>
  <c r="W51" i="44"/>
  <c r="W50" i="44"/>
  <c r="W49" i="44"/>
  <c r="V53" i="44"/>
  <c r="V52" i="44"/>
  <c r="V51" i="44"/>
  <c r="V50" i="44"/>
  <c r="V49" i="44"/>
  <c r="U53" i="44"/>
  <c r="U52" i="44"/>
  <c r="U51" i="44"/>
  <c r="U50" i="44"/>
  <c r="U49" i="44"/>
  <c r="P53" i="44"/>
  <c r="P52" i="44"/>
  <c r="P51" i="44"/>
  <c r="P50" i="44"/>
  <c r="P49" i="44"/>
  <c r="O53" i="44"/>
  <c r="O52" i="44"/>
  <c r="O51" i="44"/>
  <c r="O50" i="44"/>
  <c r="O49" i="44"/>
  <c r="N53" i="44"/>
  <c r="N52" i="44"/>
  <c r="N51" i="44"/>
  <c r="N50" i="44"/>
  <c r="N49" i="44"/>
  <c r="M53" i="44"/>
  <c r="M52" i="44"/>
  <c r="M51" i="44"/>
  <c r="M50" i="44"/>
  <c r="M49" i="44"/>
  <c r="M54" i="44"/>
  <c r="N54" i="44"/>
  <c r="O54" i="44"/>
  <c r="P54" i="44"/>
  <c r="U54" i="44"/>
  <c r="V54" i="44"/>
  <c r="W54" i="44"/>
  <c r="X54" i="44"/>
  <c r="AC54" i="44"/>
  <c r="AD54" i="44"/>
  <c r="AE54" i="44"/>
  <c r="E54" i="44"/>
  <c r="E53" i="44"/>
  <c r="E52" i="44"/>
  <c r="E51" i="44"/>
  <c r="E50" i="44"/>
  <c r="E49" i="44"/>
  <c r="G48" i="44"/>
  <c r="H48" i="44"/>
  <c r="M48" i="44"/>
  <c r="N48" i="44"/>
  <c r="O48" i="44"/>
  <c r="P48" i="44"/>
  <c r="U48" i="44"/>
  <c r="V48" i="44"/>
  <c r="W48" i="44"/>
  <c r="X48" i="44"/>
  <c r="AC48" i="44"/>
  <c r="AD48" i="44"/>
  <c r="AE48" i="44"/>
  <c r="F48" i="44"/>
  <c r="E48" i="44"/>
  <c r="D25" i="32"/>
  <c r="V55" i="44" l="1"/>
  <c r="V56" i="44" s="1"/>
  <c r="AM73" i="53" s="1"/>
  <c r="AU28" i="53" s="1"/>
  <c r="D44" i="48"/>
  <c r="AT66" i="53" s="1"/>
  <c r="T55" i="44"/>
  <c r="T56" i="44" s="1"/>
  <c r="BB79" i="53" s="1"/>
  <c r="AF52" i="53" s="1"/>
  <c r="G55" i="44"/>
  <c r="G56" i="44" s="1"/>
  <c r="AK74" i="53" s="1"/>
  <c r="Q32" i="53" s="1"/>
  <c r="AB55" i="44"/>
  <c r="AB56" i="44" s="1"/>
  <c r="AM79" i="53" s="1"/>
  <c r="AU52" i="53" s="1"/>
  <c r="AF55" i="44"/>
  <c r="AF56" i="44" s="1"/>
  <c r="BH75" i="53" s="1"/>
  <c r="BJ36" i="53" s="1"/>
  <c r="Y55" i="44"/>
  <c r="Y56" i="44" s="1"/>
  <c r="AM76" i="53" s="1"/>
  <c r="AU40" i="53" s="1"/>
  <c r="F55" i="44"/>
  <c r="F56" i="44" s="1"/>
  <c r="AK73" i="53" s="1"/>
  <c r="Q28" i="53" s="1"/>
  <c r="AG55" i="44"/>
  <c r="AG56" i="44" s="1"/>
  <c r="BH76" i="53" s="1"/>
  <c r="BJ40" i="53" s="1"/>
  <c r="AH55" i="44"/>
  <c r="AH56" i="44" s="1"/>
  <c r="BH77" i="53" s="1"/>
  <c r="BJ44" i="53" s="1"/>
  <c r="AI55" i="44"/>
  <c r="AI56" i="44" s="1"/>
  <c r="BH78" i="53" s="1"/>
  <c r="BJ48" i="53" s="1"/>
  <c r="H55" i="44"/>
  <c r="H56" i="44" s="1"/>
  <c r="AK75" i="53" s="1"/>
  <c r="Q36" i="53" s="1"/>
  <c r="E55" i="44"/>
  <c r="E56" i="44" s="1"/>
  <c r="AK72" i="53" s="1"/>
  <c r="N55" i="44"/>
  <c r="N56" i="44" s="1"/>
  <c r="BB73" i="53" s="1"/>
  <c r="AF28" i="53" s="1"/>
  <c r="P55" i="44"/>
  <c r="P56" i="44" s="1"/>
  <c r="BB75" i="53" s="1"/>
  <c r="AF36" i="53" s="1"/>
  <c r="AC55" i="44"/>
  <c r="AC56" i="44" s="1"/>
  <c r="BH72" i="53" s="1"/>
  <c r="AD55" i="44"/>
  <c r="AD56" i="44" s="1"/>
  <c r="BH73" i="53" s="1"/>
  <c r="BJ28" i="53" s="1"/>
  <c r="K55" i="44"/>
  <c r="K56" i="44" s="1"/>
  <c r="AK78" i="53" s="1"/>
  <c r="Q48" i="53" s="1"/>
  <c r="J55" i="44"/>
  <c r="J56" i="44" s="1"/>
  <c r="AK77" i="53" s="1"/>
  <c r="Q44" i="53" s="1"/>
  <c r="Q55" i="44"/>
  <c r="Q56" i="44" s="1"/>
  <c r="BB76" i="53" s="1"/>
  <c r="AF40" i="53" s="1"/>
  <c r="Z55" i="44"/>
  <c r="Z56" i="44" s="1"/>
  <c r="AM77" i="53" s="1"/>
  <c r="AU44" i="53" s="1"/>
  <c r="AJ55" i="44"/>
  <c r="AJ56" i="44" s="1"/>
  <c r="BH79" i="53" s="1"/>
  <c r="BJ52" i="53" s="1"/>
  <c r="I55" i="44"/>
  <c r="I56" i="44" s="1"/>
  <c r="AK76" i="53" s="1"/>
  <c r="Q40" i="53" s="1"/>
  <c r="L55" i="44"/>
  <c r="L56" i="44" s="1"/>
  <c r="AK79" i="53" s="1"/>
  <c r="Q52" i="53" s="1"/>
  <c r="F43" i="48"/>
  <c r="AE55" i="44"/>
  <c r="AE56" i="44" s="1"/>
  <c r="BH74" i="53" s="1"/>
  <c r="BJ32" i="53" s="1"/>
  <c r="W55" i="44"/>
  <c r="W56" i="44" s="1"/>
  <c r="AM74" i="53" s="1"/>
  <c r="AU32" i="53" s="1"/>
  <c r="O55" i="44"/>
  <c r="O56" i="44" s="1"/>
  <c r="BB74" i="53" s="1"/>
  <c r="AF32" i="53" s="1"/>
  <c r="X55" i="44"/>
  <c r="X56" i="44" s="1"/>
  <c r="AM75" i="53" s="1"/>
  <c r="AU36" i="53" s="1"/>
  <c r="U55" i="44"/>
  <c r="U56" i="44" s="1"/>
  <c r="AM72" i="53" s="1"/>
  <c r="AU24" i="53" s="1"/>
  <c r="M55" i="44"/>
  <c r="M56" i="44" s="1"/>
  <c r="BB72" i="53" s="1"/>
  <c r="AF24" i="53" s="1"/>
  <c r="F44" i="48" l="1"/>
  <c r="BI66" i="53" s="1"/>
  <c r="AT68" i="53"/>
  <c r="AT67" i="53"/>
  <c r="AT83" i="53" s="1" a="1"/>
  <c r="AT83" i="53" s="1"/>
  <c r="Q24" i="53"/>
  <c r="AT81" i="53"/>
  <c r="BJ24" i="53"/>
  <c r="BI81" i="53"/>
  <c r="BI68" i="53" l="1"/>
  <c r="BI67" i="53"/>
  <c r="AT86" i="53"/>
  <c r="AT88" i="53" s="1"/>
  <c r="AT90" i="53" s="1"/>
  <c r="BI83" i="53" a="1"/>
  <c r="BI83" i="53" l="1"/>
  <c r="BI86" i="53" s="1"/>
  <c r="BI88" i="53" s="1"/>
  <c r="BI90" i="53" s="1"/>
  <c r="BK13" i="53" s="1"/>
  <c r="AT13" i="53" l="1"/>
  <c r="BG91" i="53"/>
  <c r="BL13" i="53" s="1"/>
  <c r="AR91" i="53"/>
  <c r="AU13" i="5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 Ruiyi</author>
  </authors>
  <commentList>
    <comment ref="C19" authorId="0" shapeId="0" xr:uid="{379CA068-4F55-4E5A-9B04-AB9C051011C6}">
      <text>
        <r>
          <rPr>
            <sz val="9"/>
            <color indexed="81"/>
            <rFont val="Tahoma"/>
            <family val="2"/>
          </rPr>
          <t xml:space="preserve">*Note 1: Where any N-PC/ N-RM is incorporated as a replacement of a E-PC/ E-RM, then the BSV score for that replaced E-PC/ E-RM shall be manually deleted. This is to avoid double counting. </t>
        </r>
      </text>
    </comment>
    <comment ref="O23" authorId="0" shapeId="0" xr:uid="{706C2522-9480-441A-A8FB-F1C75694BE6D}">
      <text>
        <r>
          <rPr>
            <sz val="9"/>
            <color indexed="81"/>
            <rFont val="Tahoma"/>
            <family val="2"/>
          </rPr>
          <t>*Note 2: Final CBSV for TE is added to final CBSV for Consequence to factor in the contribution from earlier barriers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Teo, Gim Thong</author>
    <author>Gim Thong TEO (CAAS)</author>
    <author>Ang Ruiyi</author>
    <author>GT</author>
  </authors>
  <commentList>
    <comment ref="B4" authorId="0" shapeId="0" xr:uid="{00000000-0006-0000-0600-000001000000}">
      <text>
        <r>
          <rPr>
            <b/>
            <sz val="9"/>
            <color indexed="81"/>
            <rFont val="Tahoma"/>
            <family val="2"/>
          </rPr>
          <t xml:space="preserve">Hazard is an undesirable condition or situation which may cause or contribute to an Unsafe Event or Consequence. </t>
        </r>
        <r>
          <rPr>
            <sz val="9"/>
            <color indexed="81"/>
            <rFont val="Tahoma"/>
            <family val="2"/>
          </rPr>
          <t xml:space="preserve">
</t>
        </r>
        <r>
          <rPr>
            <b/>
            <sz val="9"/>
            <color indexed="81"/>
            <rFont val="Tahoma"/>
            <family val="2"/>
          </rPr>
          <t>Threats are essentially hazards which are more imminent/ immediate/ visible (hence more threatening) to an operation; in comparison to more latent or less apparent hazards.</t>
        </r>
      </text>
    </comment>
    <comment ref="B5" authorId="0" shapeId="0" xr:uid="{00000000-0006-0000-0600-000002000000}">
      <text>
        <r>
          <rPr>
            <b/>
            <sz val="9"/>
            <color indexed="81"/>
            <rFont val="Tahoma"/>
            <family val="2"/>
          </rPr>
          <t xml:space="preserve">Possible unsafe intermediate event before any Ultimate Consequence/ Accident. Identification of an Unsafe Event is applicable only where there is a need to distinguish and establish mitigating actions upstream and downstream of such an intermediate event (before the Ultimate Consequence/ Accident). If this UE state is not applicable for a particular operation, then it may be bypassed as appropriate.
</t>
        </r>
      </text>
    </comment>
    <comment ref="B6" authorId="0" shapeId="0" xr:uid="{00000000-0006-0000-0600-000003000000}">
      <text>
        <r>
          <rPr>
            <b/>
            <sz val="9"/>
            <color indexed="81"/>
            <rFont val="Tahoma"/>
            <family val="2"/>
          </rPr>
          <t>Ultimate event or accident. Worst possible Consequence.</t>
        </r>
        <r>
          <rPr>
            <sz val="9"/>
            <color indexed="81"/>
            <rFont val="Tahoma"/>
            <family val="2"/>
          </rPr>
          <t xml:space="preserve">
</t>
        </r>
      </text>
    </comment>
    <comment ref="B10" authorId="0" shapeId="0" xr:uid="{00000000-0006-0000-0600-000004000000}">
      <text>
        <r>
          <rPr>
            <b/>
            <sz val="9"/>
            <color indexed="81"/>
            <rFont val="Tahoma"/>
            <family val="2"/>
          </rPr>
          <t>Hazard is an undesirable condition or situation which may cause or contribute to an Unsafe Event or Consequence. 
Threats are essentially hazards which are more imminent/ immediate/ visible (hence more threatening) to an operation; in comparison to more latent or less apparent hazards.</t>
        </r>
        <r>
          <rPr>
            <sz val="9"/>
            <color indexed="81"/>
            <rFont val="Tahoma"/>
            <family val="2"/>
          </rPr>
          <t xml:space="preserve">
</t>
        </r>
      </text>
    </comment>
    <comment ref="D10" authorId="0" shapeId="0" xr:uid="{00000000-0006-0000-0600-000005000000}">
      <text>
        <r>
          <rPr>
            <b/>
            <sz val="10"/>
            <color indexed="81"/>
            <rFont val="Tahoma"/>
            <family val="2"/>
          </rPr>
          <t>Possible unsafe intermediate event before any Ultimate Consequence/ Accident.
If this Unsafe Event state is not applicable for a particular operation, then it may be bypassed as appropriate.</t>
        </r>
      </text>
    </comment>
    <comment ref="AG10" authorId="1" shapeId="0" xr:uid="{00000000-0006-0000-0600-000006000000}">
      <text>
        <r>
          <rPr>
            <b/>
            <sz val="11"/>
            <color indexed="81"/>
            <rFont val="Tahoma"/>
            <family val="2"/>
          </rPr>
          <t xml:space="preserve">Possible unsafe intermediate event before any Ultimate Consequence/ Accident.
If this Unsafe Event state is not applicable for a particular operation, then it may be bypassed as appropriate.
</t>
        </r>
      </text>
    </comment>
    <comment ref="BM10" authorId="0" shapeId="0" xr:uid="{00000000-0006-0000-0600-000007000000}">
      <text>
        <r>
          <rPr>
            <b/>
            <sz val="9"/>
            <color indexed="81"/>
            <rFont val="Tahoma"/>
            <family val="2"/>
          </rPr>
          <t>Ultimate event or accident. Worst possible Consequence.</t>
        </r>
        <r>
          <rPr>
            <sz val="9"/>
            <color indexed="81"/>
            <rFont val="Tahoma"/>
            <family val="2"/>
          </rPr>
          <t xml:space="preserve">
</t>
        </r>
      </text>
    </comment>
    <comment ref="D11" authorId="0" shapeId="0" xr:uid="{00000000-0006-0000-0600-000008000000}">
      <text>
        <r>
          <rPr>
            <b/>
            <sz val="9"/>
            <color indexed="81"/>
            <rFont val="Tahoma"/>
            <family val="2"/>
          </rPr>
          <t xml:space="preserve">A mitigating action/ mechanism to block or prevent a Hazard/ Threat  from escalating into an Unsafe Event or Consequence [Likelihood Control]
</t>
        </r>
        <r>
          <rPr>
            <b/>
            <u/>
            <sz val="9"/>
            <color indexed="81"/>
            <rFont val="Tahoma"/>
            <family val="2"/>
          </rPr>
          <t>Existing</t>
        </r>
        <r>
          <rPr>
            <b/>
            <sz val="9"/>
            <color indexed="81"/>
            <rFont val="Tahoma"/>
            <family val="2"/>
          </rPr>
          <t xml:space="preserve"> PCs refer to current/ known/ established PCs which have been in place </t>
        </r>
        <r>
          <rPr>
            <b/>
            <u/>
            <sz val="9"/>
            <color indexed="81"/>
            <rFont val="Tahoma"/>
            <family val="2"/>
          </rPr>
          <t>before</t>
        </r>
        <r>
          <rPr>
            <b/>
            <sz val="9"/>
            <color indexed="81"/>
            <rFont val="Tahoma"/>
            <family val="2"/>
          </rPr>
          <t xml:space="preserve"> the current HIRM exercise.</t>
        </r>
      </text>
    </comment>
    <comment ref="S11" authorId="0" shapeId="0" xr:uid="{00000000-0006-0000-0600-00000A000000}">
      <text>
        <r>
          <rPr>
            <b/>
            <sz val="9"/>
            <color indexed="81"/>
            <rFont val="Tahoma"/>
            <family val="2"/>
          </rPr>
          <t xml:space="preserve">New PCs refer to new/ additional/ modified PCs recommended or being put in place as a result of the current HIRM exercise.
</t>
        </r>
      </text>
    </comment>
    <comment ref="AH11" authorId="0" shapeId="0" xr:uid="{00000000-0006-0000-0600-00000C000000}">
      <text>
        <r>
          <rPr>
            <b/>
            <sz val="10"/>
            <color indexed="81"/>
            <rFont val="Tahoma"/>
            <family val="2"/>
          </rPr>
          <t xml:space="preserve">A mitigating action/ mechanism to block or prevent an Unsafe Event/ Situation from escalating into an Ultimate Consequence or Accident [Likelihood Control].
Existing RMs refer to current/ known/ established RMs which have been in place before the current HIRM exercise. </t>
        </r>
      </text>
    </comment>
    <comment ref="AT11" authorId="0" shapeId="0" xr:uid="{39D6718A-7855-4E9F-BE0A-AA66F75493A8}">
      <text>
        <r>
          <rPr>
            <b/>
            <sz val="10"/>
            <color indexed="81"/>
            <rFont val="Tahoma"/>
            <family val="2"/>
          </rPr>
          <t xml:space="preserve"> Determination of Existing Risk Index and Tolerability shall take into consideration Existing Preventive Controls and Existing Recovery Measures.</t>
        </r>
      </text>
    </comment>
    <comment ref="AW11" authorId="0" shapeId="0" xr:uid="{00000000-0006-0000-0600-00000E000000}">
      <text>
        <r>
          <rPr>
            <b/>
            <sz val="10"/>
            <color indexed="81"/>
            <rFont val="Tahoma"/>
            <family val="2"/>
          </rPr>
          <t>New RMs refer to new/ additional/ modified RMs recommended or being put in place as a result of the current HIRM exercise.</t>
        </r>
      </text>
    </comment>
    <comment ref="BI11" authorId="0" shapeId="0" xr:uid="{00000000-0006-0000-0600-00000F000000}">
      <text>
        <r>
          <rPr>
            <b/>
            <sz val="10"/>
            <color indexed="81"/>
            <rFont val="Tahoma"/>
            <family val="2"/>
          </rPr>
          <t xml:space="preserve"> Determination of Existing Risk Index and Tolerability shall take into consideration Existing Preventive Controls and Existing Recovery Measures.</t>
        </r>
      </text>
    </comment>
    <comment ref="BK11" authorId="2" shapeId="0" xr:uid="{0D4583F5-9C82-4E35-A6BC-64DB44E5244D}">
      <text>
        <r>
          <rPr>
            <b/>
            <sz val="9"/>
            <color indexed="81"/>
            <rFont val="Tahoma"/>
            <family val="2"/>
          </rPr>
          <t>Determination of Resultant Risk Index and Tolerability shall take into consideration Existing + New Preventive Controls and Existing + New Recovery Measures.</t>
        </r>
      </text>
    </comment>
    <comment ref="D12" authorId="0" shapeId="0" xr:uid="{00000000-0006-0000-0600-000010000000}">
      <text>
        <r>
          <rPr>
            <b/>
            <sz val="11"/>
            <color indexed="81"/>
            <rFont val="Tahoma"/>
            <family val="2"/>
          </rPr>
          <t xml:space="preserve">Emergency/ abnormal/ back-up/ standby/ contingency procedures </t>
        </r>
      </text>
    </comment>
    <comment ref="E12" authorId="0" shapeId="0" xr:uid="{00000000-0006-0000-0600-000011000000}">
      <text>
        <r>
          <rPr>
            <b/>
            <sz val="11"/>
            <color indexed="81"/>
            <rFont val="Tahoma"/>
            <family val="2"/>
          </rPr>
          <t>Provision of equipment, tools, etc</t>
        </r>
        <r>
          <rPr>
            <sz val="9"/>
            <color indexed="81"/>
            <rFont val="Tahoma"/>
            <family val="2"/>
          </rPr>
          <t xml:space="preserve">
</t>
        </r>
      </text>
    </comment>
    <comment ref="F12" authorId="0" shapeId="0" xr:uid="{00000000-0006-0000-0600-000012000000}">
      <text>
        <r>
          <rPr>
            <b/>
            <sz val="11"/>
            <color indexed="81"/>
            <rFont val="Tahoma"/>
            <family val="2"/>
          </rPr>
          <t>Regulation/ Requirement</t>
        </r>
        <r>
          <rPr>
            <sz val="9"/>
            <color indexed="81"/>
            <rFont val="Tahoma"/>
            <family val="2"/>
          </rPr>
          <t xml:space="preserve">
</t>
        </r>
      </text>
    </comment>
    <comment ref="G12" authorId="0" shapeId="0" xr:uid="{00000000-0006-0000-0600-000013000000}">
      <text>
        <r>
          <rPr>
            <b/>
            <sz val="11"/>
            <color indexed="81"/>
            <rFont val="Tahoma"/>
            <family val="2"/>
          </rPr>
          <t>Standard Operating Procedures eg Flt Crew Operating Manual, Maintenance Control Manual, Quality Manual, Company Procedures Manual, etc</t>
        </r>
        <r>
          <rPr>
            <sz val="10"/>
            <color indexed="81"/>
            <rFont val="Tahoma"/>
            <family val="2"/>
          </rPr>
          <t xml:space="preserve">
</t>
        </r>
        <r>
          <rPr>
            <sz val="9"/>
            <color indexed="81"/>
            <rFont val="Tahoma"/>
            <family val="2"/>
          </rPr>
          <t xml:space="preserve">
</t>
        </r>
      </text>
    </comment>
    <comment ref="H12" authorId="0" shapeId="0" xr:uid="{00000000-0006-0000-0600-000014000000}">
      <text>
        <r>
          <rPr>
            <b/>
            <sz val="11"/>
            <color indexed="81"/>
            <rFont val="Tahoma"/>
            <family val="2"/>
          </rPr>
          <t>Inspection/ Maintenance/ Overhaul/ Hard-life/ Condition-monitoring.</t>
        </r>
        <r>
          <rPr>
            <sz val="11"/>
            <color indexed="81"/>
            <rFont val="Tahoma"/>
            <family val="2"/>
          </rPr>
          <t xml:space="preserve">
</t>
        </r>
      </text>
    </comment>
    <comment ref="I12" authorId="0" shapeId="0" xr:uid="{00000000-0006-0000-0600-000015000000}">
      <text>
        <r>
          <rPr>
            <b/>
            <sz val="11"/>
            <color indexed="81"/>
            <rFont val="Tahoma"/>
            <family val="2"/>
          </rPr>
          <t>Guidance / Advisory Materials; Notices; NOTAMs; etc</t>
        </r>
      </text>
    </comment>
    <comment ref="J12" authorId="0" shapeId="0" xr:uid="{00000000-0006-0000-0600-000016000000}">
      <text>
        <r>
          <rPr>
            <b/>
            <sz val="9"/>
            <color indexed="81"/>
            <rFont val="Tahoma"/>
            <family val="2"/>
          </rPr>
          <t>Mechanism for Certification / Approval of the affected process/ equipment/ operation.</t>
        </r>
        <r>
          <rPr>
            <sz val="9"/>
            <color indexed="81"/>
            <rFont val="Tahoma"/>
            <family val="2"/>
          </rPr>
          <t xml:space="preserve">
</t>
        </r>
      </text>
    </comment>
    <comment ref="K12" authorId="0" shapeId="0" xr:uid="{00000000-0006-0000-0600-000017000000}">
      <text>
        <r>
          <rPr>
            <b/>
            <sz val="9"/>
            <color indexed="81"/>
            <rFont val="Tahoma"/>
            <family val="2"/>
          </rPr>
          <t xml:space="preserve">Mechanism for approval/ control of personnel </t>
        </r>
        <r>
          <rPr>
            <sz val="9"/>
            <color indexed="81"/>
            <rFont val="Tahoma"/>
            <family val="2"/>
          </rPr>
          <t xml:space="preserve">
</t>
        </r>
        <r>
          <rPr>
            <b/>
            <sz val="9"/>
            <color indexed="81"/>
            <rFont val="Tahoma"/>
            <family val="2"/>
          </rPr>
          <t>responsible for the performance of tasks associated with such process/ equipment</t>
        </r>
      </text>
    </comment>
    <comment ref="L12" authorId="0" shapeId="0" xr:uid="{00000000-0006-0000-0600-000018000000}">
      <text>
        <r>
          <rPr>
            <b/>
            <sz val="9"/>
            <color indexed="81"/>
            <rFont val="Tahoma"/>
            <family val="2"/>
          </rPr>
          <t>Training/ Education/ Promotion program, whether formal or informal.</t>
        </r>
        <r>
          <rPr>
            <sz val="9"/>
            <color indexed="81"/>
            <rFont val="Tahoma"/>
            <family val="2"/>
          </rPr>
          <t xml:space="preserve">
</t>
        </r>
      </text>
    </comment>
    <comment ref="M12" authorId="0" shapeId="0" xr:uid="{00000000-0006-0000-0600-000019000000}">
      <text>
        <r>
          <rPr>
            <b/>
            <sz val="9"/>
            <color indexed="81"/>
            <rFont val="Tahoma"/>
            <family val="2"/>
          </rPr>
          <t xml:space="preserve">These categories of PC/ RM are by no means absolute. User may customise or include any other categories deem appropriate to the organization's context.
</t>
        </r>
      </text>
    </comment>
    <comment ref="N12" authorId="1" shapeId="0" xr:uid="{00000000-0006-0000-0600-00001A000000}">
      <text>
        <r>
          <rPr>
            <b/>
            <sz val="11"/>
            <color indexed="81"/>
            <rFont val="Tahoma"/>
            <family val="2"/>
          </rPr>
          <t>Escalation Factors are secondary issues/ hazards that may compromise integrity of a PC.
An EF without a mitigating EC may impact the BSV of the PC. Refer Sht 4B Table 1, "Note (EF)", on Barrier Quality Score assessment of a EF impacted PC</t>
        </r>
      </text>
    </comment>
    <comment ref="O12" authorId="1" shapeId="0" xr:uid="{00000000-0006-0000-0600-00001B000000}">
      <text>
        <r>
          <rPr>
            <b/>
            <sz val="11"/>
            <color indexed="81"/>
            <rFont val="Tahoma"/>
            <family val="2"/>
          </rPr>
          <t xml:space="preserve">
Escalation Controls are secondary controls put in place to mitigate against an Escalation Factor, where applicable. </t>
        </r>
      </text>
    </comment>
    <comment ref="S12" authorId="0" shapeId="0" xr:uid="{00000000-0006-0000-0600-00001D000000}">
      <text>
        <r>
          <rPr>
            <b/>
            <sz val="11"/>
            <color indexed="81"/>
            <rFont val="Tahoma"/>
            <family val="2"/>
          </rPr>
          <t xml:space="preserve">Emergency/ abnormal/ back-up/ standby/ contingency procedures </t>
        </r>
      </text>
    </comment>
    <comment ref="T12" authorId="0" shapeId="0" xr:uid="{00000000-0006-0000-0600-00001E000000}">
      <text>
        <r>
          <rPr>
            <b/>
            <sz val="11"/>
            <color indexed="81"/>
            <rFont val="Tahoma"/>
            <family val="2"/>
          </rPr>
          <t>Provision of equipment, tools, etc</t>
        </r>
        <r>
          <rPr>
            <sz val="9"/>
            <color indexed="81"/>
            <rFont val="Tahoma"/>
            <family val="2"/>
          </rPr>
          <t xml:space="preserve">
</t>
        </r>
      </text>
    </comment>
    <comment ref="U12" authorId="0" shapeId="0" xr:uid="{00000000-0006-0000-0600-00001F000000}">
      <text>
        <r>
          <rPr>
            <b/>
            <sz val="11"/>
            <color indexed="81"/>
            <rFont val="Tahoma"/>
            <family val="2"/>
          </rPr>
          <t>Regulation/ Requirement</t>
        </r>
        <r>
          <rPr>
            <sz val="9"/>
            <color indexed="81"/>
            <rFont val="Tahoma"/>
            <family val="2"/>
          </rPr>
          <t xml:space="preserve">
</t>
        </r>
      </text>
    </comment>
    <comment ref="V12" authorId="0" shapeId="0" xr:uid="{00000000-0006-0000-0600-000020000000}">
      <text>
        <r>
          <rPr>
            <b/>
            <sz val="11"/>
            <color indexed="81"/>
            <rFont val="Tahoma"/>
            <family val="2"/>
          </rPr>
          <t>Standard Operating Procedures eg Flt Crew Operating Manual, Maintenance Control Manual, Quality Manual, Company Procedures Manual, etc</t>
        </r>
        <r>
          <rPr>
            <sz val="10"/>
            <color indexed="81"/>
            <rFont val="Tahoma"/>
            <family val="2"/>
          </rPr>
          <t xml:space="preserve">
</t>
        </r>
        <r>
          <rPr>
            <sz val="9"/>
            <color indexed="81"/>
            <rFont val="Tahoma"/>
            <family val="2"/>
          </rPr>
          <t xml:space="preserve">
</t>
        </r>
      </text>
    </comment>
    <comment ref="W12" authorId="0" shapeId="0" xr:uid="{00000000-0006-0000-0600-000021000000}">
      <text>
        <r>
          <rPr>
            <b/>
            <sz val="11"/>
            <color indexed="81"/>
            <rFont val="Tahoma"/>
            <family val="2"/>
          </rPr>
          <t>Inspection/ Maintenance/ Overhaul/ Hard-life/ Condition-monitoring.</t>
        </r>
        <r>
          <rPr>
            <sz val="11"/>
            <color indexed="81"/>
            <rFont val="Tahoma"/>
            <family val="2"/>
          </rPr>
          <t xml:space="preserve">
</t>
        </r>
      </text>
    </comment>
    <comment ref="X12" authorId="0" shapeId="0" xr:uid="{00000000-0006-0000-0600-000022000000}">
      <text>
        <r>
          <rPr>
            <b/>
            <sz val="11"/>
            <color indexed="81"/>
            <rFont val="Tahoma"/>
            <family val="2"/>
          </rPr>
          <t>Guidance / Advisory Materials; Notices; NOTAMs; etc</t>
        </r>
      </text>
    </comment>
    <comment ref="Y12" authorId="0" shapeId="0" xr:uid="{00000000-0006-0000-0600-000023000000}">
      <text>
        <r>
          <rPr>
            <b/>
            <sz val="9"/>
            <color indexed="81"/>
            <rFont val="Tahoma"/>
            <family val="2"/>
          </rPr>
          <t>Mechanism for Certification / Approval of the affected process/ equipment/ operation.</t>
        </r>
        <r>
          <rPr>
            <sz val="9"/>
            <color indexed="81"/>
            <rFont val="Tahoma"/>
            <family val="2"/>
          </rPr>
          <t xml:space="preserve">
</t>
        </r>
      </text>
    </comment>
    <comment ref="Z12" authorId="0" shapeId="0" xr:uid="{00000000-0006-0000-0600-000024000000}">
      <text>
        <r>
          <rPr>
            <b/>
            <sz val="9"/>
            <color indexed="81"/>
            <rFont val="Tahoma"/>
            <family val="2"/>
          </rPr>
          <t xml:space="preserve">Mechanism for approval/ control of personnel </t>
        </r>
        <r>
          <rPr>
            <sz val="9"/>
            <color indexed="81"/>
            <rFont val="Tahoma"/>
            <family val="2"/>
          </rPr>
          <t xml:space="preserve">
</t>
        </r>
        <r>
          <rPr>
            <b/>
            <sz val="9"/>
            <color indexed="81"/>
            <rFont val="Tahoma"/>
            <family val="2"/>
          </rPr>
          <t>responsible for the performance of tasks associated with such process/ equipment</t>
        </r>
      </text>
    </comment>
    <comment ref="AA12" authorId="0" shapeId="0" xr:uid="{00000000-0006-0000-0600-000025000000}">
      <text>
        <r>
          <rPr>
            <b/>
            <sz val="9"/>
            <color indexed="81"/>
            <rFont val="Tahoma"/>
            <family val="2"/>
          </rPr>
          <t>Training/ Education/ Promotion program, whether formal or informal.</t>
        </r>
        <r>
          <rPr>
            <sz val="9"/>
            <color indexed="81"/>
            <rFont val="Tahoma"/>
            <family val="2"/>
          </rPr>
          <t xml:space="preserve">
</t>
        </r>
      </text>
    </comment>
    <comment ref="AB12" authorId="0" shapeId="0" xr:uid="{00000000-0006-0000-0600-000026000000}">
      <text>
        <r>
          <rPr>
            <b/>
            <sz val="9"/>
            <color indexed="81"/>
            <rFont val="Tahoma"/>
            <family val="2"/>
          </rPr>
          <t xml:space="preserve">These categories of PC/ RM are by no means absolute. User may customise or include any other categories deem appropriate to the organization's context.
</t>
        </r>
      </text>
    </comment>
    <comment ref="AC12" authorId="1" shapeId="0" xr:uid="{2C74A5DF-3EE9-420E-98B6-35F0AC1EBE0C}">
      <text>
        <r>
          <rPr>
            <b/>
            <sz val="11"/>
            <color indexed="81"/>
            <rFont val="Tahoma"/>
            <family val="2"/>
          </rPr>
          <t>Escalation Factors are secondary issues/ hazards that may compromise integrity of a PC.
An EF without a mitigating EC may impact the BSV of the PC. Refer Sht 4B Table 1, "Note (EF)", on Barrier Quality Score assessment of a EF impacted PC</t>
        </r>
      </text>
    </comment>
    <comment ref="AD12" authorId="0" shapeId="0" xr:uid="{00000000-0006-0000-0600-000028000000}">
      <text>
        <r>
          <rPr>
            <b/>
            <sz val="9"/>
            <color indexed="81"/>
            <rFont val="Tahoma"/>
            <family val="2"/>
          </rPr>
          <t xml:space="preserve">Escalation Controls are secondary controls put in place to mitigate against an Escalation Factor, where applicable. </t>
        </r>
      </text>
    </comment>
    <comment ref="AH12" authorId="0" shapeId="0" xr:uid="{00000000-0006-0000-0600-00002A000000}">
      <text>
        <r>
          <rPr>
            <b/>
            <sz val="11"/>
            <color indexed="81"/>
            <rFont val="Tahoma"/>
            <family val="2"/>
          </rPr>
          <t xml:space="preserve">Emergency/ abnormal/ back-up/ standby/ contingency procedures </t>
        </r>
      </text>
    </comment>
    <comment ref="AI12" authorId="0" shapeId="0" xr:uid="{00000000-0006-0000-0600-00002B000000}">
      <text>
        <r>
          <rPr>
            <b/>
            <sz val="11"/>
            <color indexed="81"/>
            <rFont val="Tahoma"/>
            <family val="2"/>
          </rPr>
          <t>Provision of equipment, tools, etc</t>
        </r>
        <r>
          <rPr>
            <sz val="9"/>
            <color indexed="81"/>
            <rFont val="Tahoma"/>
            <family val="2"/>
          </rPr>
          <t xml:space="preserve">
</t>
        </r>
      </text>
    </comment>
    <comment ref="AJ12" authorId="0" shapeId="0" xr:uid="{00000000-0006-0000-0600-00002C000000}">
      <text>
        <r>
          <rPr>
            <b/>
            <sz val="11"/>
            <color indexed="81"/>
            <rFont val="Tahoma"/>
            <family val="2"/>
          </rPr>
          <t>Regulation/ Requirement</t>
        </r>
        <r>
          <rPr>
            <sz val="9"/>
            <color indexed="81"/>
            <rFont val="Tahoma"/>
            <family val="2"/>
          </rPr>
          <t xml:space="preserve">
</t>
        </r>
      </text>
    </comment>
    <comment ref="AK12" authorId="0" shapeId="0" xr:uid="{00000000-0006-0000-0600-00002D000000}">
      <text>
        <r>
          <rPr>
            <b/>
            <sz val="11"/>
            <color indexed="81"/>
            <rFont val="Tahoma"/>
            <family val="2"/>
          </rPr>
          <t>Standard Operating Procedures eg Flt Crew Operating Manual, Maintenance Control Manual, Quality Manual, Company Procedures Manual, etc</t>
        </r>
        <r>
          <rPr>
            <sz val="10"/>
            <color indexed="81"/>
            <rFont val="Tahoma"/>
            <family val="2"/>
          </rPr>
          <t xml:space="preserve">
</t>
        </r>
        <r>
          <rPr>
            <sz val="9"/>
            <color indexed="81"/>
            <rFont val="Tahoma"/>
            <family val="2"/>
          </rPr>
          <t xml:space="preserve">
</t>
        </r>
      </text>
    </comment>
    <comment ref="AL12" authorId="0" shapeId="0" xr:uid="{00000000-0006-0000-0600-00002E000000}">
      <text>
        <r>
          <rPr>
            <b/>
            <sz val="11"/>
            <color indexed="81"/>
            <rFont val="Tahoma"/>
            <family val="2"/>
          </rPr>
          <t>Inspection/ Maintenance/ Overhaul/ Hard-life/ Condition-monitoring.</t>
        </r>
        <r>
          <rPr>
            <sz val="11"/>
            <color indexed="81"/>
            <rFont val="Tahoma"/>
            <family val="2"/>
          </rPr>
          <t xml:space="preserve">
</t>
        </r>
      </text>
    </comment>
    <comment ref="AM12" authorId="0" shapeId="0" xr:uid="{00000000-0006-0000-0600-00002F000000}">
      <text>
        <r>
          <rPr>
            <b/>
            <sz val="11"/>
            <color indexed="81"/>
            <rFont val="Tahoma"/>
            <family val="2"/>
          </rPr>
          <t>Guidance / Advisory Materials; Notices; NOTAMs; etc</t>
        </r>
      </text>
    </comment>
    <comment ref="AN12" authorId="0" shapeId="0" xr:uid="{00000000-0006-0000-0600-000030000000}">
      <text>
        <r>
          <rPr>
            <b/>
            <sz val="9"/>
            <color indexed="81"/>
            <rFont val="Tahoma"/>
            <family val="2"/>
          </rPr>
          <t>Mechanism for Certification / Approval of the affected process/ equipment/ operation.</t>
        </r>
        <r>
          <rPr>
            <sz val="9"/>
            <color indexed="81"/>
            <rFont val="Tahoma"/>
            <family val="2"/>
          </rPr>
          <t xml:space="preserve">
</t>
        </r>
      </text>
    </comment>
    <comment ref="AO12" authorId="0" shapeId="0" xr:uid="{00000000-0006-0000-0600-000031000000}">
      <text>
        <r>
          <rPr>
            <b/>
            <sz val="9"/>
            <color indexed="81"/>
            <rFont val="Tahoma"/>
            <family val="2"/>
          </rPr>
          <t xml:space="preserve">Mechanism for approval/ control of personnel </t>
        </r>
        <r>
          <rPr>
            <sz val="9"/>
            <color indexed="81"/>
            <rFont val="Tahoma"/>
            <family val="2"/>
          </rPr>
          <t xml:space="preserve">
</t>
        </r>
        <r>
          <rPr>
            <b/>
            <sz val="9"/>
            <color indexed="81"/>
            <rFont val="Tahoma"/>
            <family val="2"/>
          </rPr>
          <t>responsible for the performance of tasks associated with such process/ equipment</t>
        </r>
      </text>
    </comment>
    <comment ref="AP12" authorId="0" shapeId="0" xr:uid="{00000000-0006-0000-0600-000032000000}">
      <text>
        <r>
          <rPr>
            <b/>
            <sz val="9"/>
            <color indexed="81"/>
            <rFont val="Tahoma"/>
            <family val="2"/>
          </rPr>
          <t>Training/ Education/ Promotion program, whether formal or informal.</t>
        </r>
        <r>
          <rPr>
            <sz val="9"/>
            <color indexed="81"/>
            <rFont val="Tahoma"/>
            <family val="2"/>
          </rPr>
          <t xml:space="preserve">
</t>
        </r>
      </text>
    </comment>
    <comment ref="AQ12" authorId="0" shapeId="0" xr:uid="{00000000-0006-0000-0600-000033000000}">
      <text>
        <r>
          <rPr>
            <b/>
            <sz val="9"/>
            <color indexed="81"/>
            <rFont val="Tahoma"/>
            <family val="2"/>
          </rPr>
          <t xml:space="preserve">These categories of PC/ RM are by no means absolute. User may customise or include any other categories deem appropriate to the organization's context.
</t>
        </r>
      </text>
    </comment>
    <comment ref="AR12" authorId="1" shapeId="0" xr:uid="{350D385E-6BF3-4146-A527-1ED1176CB473}">
      <text>
        <r>
          <rPr>
            <b/>
            <sz val="11"/>
            <color indexed="81"/>
            <rFont val="Tahoma"/>
            <family val="2"/>
          </rPr>
          <t>Escalation Factors are secondary issues/ hazards that may compromise integrity of a PC.
An EF without a mitigating EC may impact the BSV of the PC. Refer Sht 4B Table 1, "Note (EF)", on Barrier Quality Score assessment of a EF impacted PC</t>
        </r>
      </text>
    </comment>
    <comment ref="AS12" authorId="0" shapeId="0" xr:uid="{00000000-0006-0000-0600-000035000000}">
      <text>
        <r>
          <rPr>
            <b/>
            <sz val="9"/>
            <color indexed="81"/>
            <rFont val="Tahoma"/>
            <family val="2"/>
          </rPr>
          <t xml:space="preserve">Escalation Controls are secondary controls put in place to mitigate against an Escalation Factor, where applicable. </t>
        </r>
      </text>
    </comment>
    <comment ref="AT12" authorId="0" shapeId="0" xr:uid="{97E94436-FA0E-4B31-98FE-0B445D30DF45}">
      <text>
        <r>
          <rPr>
            <b/>
            <sz val="9"/>
            <color indexed="81"/>
            <rFont val="Tahoma"/>
            <family val="2"/>
          </rPr>
          <t xml:space="preserve">Resultant Risk Index:
Severity X Likelihood eg 2A, 3C, etc
Refer to Risk Index Matrix.
</t>
        </r>
      </text>
    </comment>
    <comment ref="AW12" authorId="0" shapeId="0" xr:uid="{00000000-0006-0000-0600-000038000000}">
      <text>
        <r>
          <rPr>
            <b/>
            <sz val="11"/>
            <color indexed="81"/>
            <rFont val="Tahoma"/>
            <family val="2"/>
          </rPr>
          <t xml:space="preserve">Emergency/ abnormal/ back-up/ standby/ contingency procedures </t>
        </r>
      </text>
    </comment>
    <comment ref="AX12" authorId="0" shapeId="0" xr:uid="{00000000-0006-0000-0600-000039000000}">
      <text>
        <r>
          <rPr>
            <b/>
            <sz val="11"/>
            <color indexed="81"/>
            <rFont val="Tahoma"/>
            <family val="2"/>
          </rPr>
          <t>Provision of equipment, tools, etc</t>
        </r>
        <r>
          <rPr>
            <sz val="9"/>
            <color indexed="81"/>
            <rFont val="Tahoma"/>
            <family val="2"/>
          </rPr>
          <t xml:space="preserve">
</t>
        </r>
      </text>
    </comment>
    <comment ref="AY12" authorId="0" shapeId="0" xr:uid="{00000000-0006-0000-0600-00003A000000}">
      <text>
        <r>
          <rPr>
            <b/>
            <sz val="11"/>
            <color indexed="81"/>
            <rFont val="Tahoma"/>
            <family val="2"/>
          </rPr>
          <t>Regulation/ Requirement</t>
        </r>
        <r>
          <rPr>
            <sz val="9"/>
            <color indexed="81"/>
            <rFont val="Tahoma"/>
            <family val="2"/>
          </rPr>
          <t xml:space="preserve">
</t>
        </r>
      </text>
    </comment>
    <comment ref="AZ12" authorId="0" shapeId="0" xr:uid="{00000000-0006-0000-0600-00003B000000}">
      <text>
        <r>
          <rPr>
            <b/>
            <sz val="11"/>
            <color indexed="81"/>
            <rFont val="Tahoma"/>
            <family val="2"/>
          </rPr>
          <t>Standard Operating Procedures eg Flt Crew Operating Manual, Maintenance Control Manual, Quality Manual, Company Procedures Manual, etc</t>
        </r>
        <r>
          <rPr>
            <sz val="10"/>
            <color indexed="81"/>
            <rFont val="Tahoma"/>
            <family val="2"/>
          </rPr>
          <t xml:space="preserve">
</t>
        </r>
        <r>
          <rPr>
            <sz val="9"/>
            <color indexed="81"/>
            <rFont val="Tahoma"/>
            <family val="2"/>
          </rPr>
          <t xml:space="preserve">
</t>
        </r>
      </text>
    </comment>
    <comment ref="BA12" authorId="0" shapeId="0" xr:uid="{00000000-0006-0000-0600-00003C000000}">
      <text>
        <r>
          <rPr>
            <b/>
            <sz val="11"/>
            <color indexed="81"/>
            <rFont val="Tahoma"/>
            <family val="2"/>
          </rPr>
          <t>Inspection/ Maintenance/ Overhaul/ Hard-life/ Condition-monitoring.</t>
        </r>
        <r>
          <rPr>
            <sz val="11"/>
            <color indexed="81"/>
            <rFont val="Tahoma"/>
            <family val="2"/>
          </rPr>
          <t xml:space="preserve">
</t>
        </r>
      </text>
    </comment>
    <comment ref="BB12" authorId="0" shapeId="0" xr:uid="{00000000-0006-0000-0600-00003D000000}">
      <text>
        <r>
          <rPr>
            <b/>
            <sz val="11"/>
            <color indexed="81"/>
            <rFont val="Tahoma"/>
            <family val="2"/>
          </rPr>
          <t>Guidance / Advisory Materials; Notices; NOTAMs; etc</t>
        </r>
      </text>
    </comment>
    <comment ref="BC12" authorId="0" shapeId="0" xr:uid="{00000000-0006-0000-0600-00003E000000}">
      <text>
        <r>
          <rPr>
            <b/>
            <sz val="9"/>
            <color indexed="81"/>
            <rFont val="Tahoma"/>
            <family val="2"/>
          </rPr>
          <t>Mechanism for Certification / Approval of the affected process/ equipment/ operation.</t>
        </r>
        <r>
          <rPr>
            <sz val="9"/>
            <color indexed="81"/>
            <rFont val="Tahoma"/>
            <family val="2"/>
          </rPr>
          <t xml:space="preserve">
</t>
        </r>
      </text>
    </comment>
    <comment ref="BD12" authorId="0" shapeId="0" xr:uid="{00000000-0006-0000-0600-00003F000000}">
      <text>
        <r>
          <rPr>
            <b/>
            <sz val="9"/>
            <color indexed="81"/>
            <rFont val="Tahoma"/>
            <family val="2"/>
          </rPr>
          <t xml:space="preserve">Mechanism for approval/ control of personnel </t>
        </r>
        <r>
          <rPr>
            <sz val="9"/>
            <color indexed="81"/>
            <rFont val="Tahoma"/>
            <family val="2"/>
          </rPr>
          <t xml:space="preserve">
</t>
        </r>
        <r>
          <rPr>
            <b/>
            <sz val="9"/>
            <color indexed="81"/>
            <rFont val="Tahoma"/>
            <family val="2"/>
          </rPr>
          <t>responsible for the performance of tasks associated with such process/ equipment</t>
        </r>
      </text>
    </comment>
    <comment ref="BE12" authorId="0" shapeId="0" xr:uid="{00000000-0006-0000-0600-000040000000}">
      <text>
        <r>
          <rPr>
            <b/>
            <sz val="9"/>
            <color indexed="81"/>
            <rFont val="Tahoma"/>
            <family val="2"/>
          </rPr>
          <t>Training/ Education/ Promotion program, whether formal or informal.</t>
        </r>
        <r>
          <rPr>
            <sz val="9"/>
            <color indexed="81"/>
            <rFont val="Tahoma"/>
            <family val="2"/>
          </rPr>
          <t xml:space="preserve">
</t>
        </r>
      </text>
    </comment>
    <comment ref="BF12" authorId="0" shapeId="0" xr:uid="{00000000-0006-0000-0600-000041000000}">
      <text>
        <r>
          <rPr>
            <b/>
            <sz val="9"/>
            <color indexed="81"/>
            <rFont val="Tahoma"/>
            <family val="2"/>
          </rPr>
          <t xml:space="preserve">These categories of PC/ RM are by no means absolute. User may customise or include any other categories deem appropriate to the organization's context.
</t>
        </r>
      </text>
    </comment>
    <comment ref="BG12" authorId="1" shapeId="0" xr:uid="{1DCEF043-7F09-41BC-BCCF-7F5BA9257646}">
      <text>
        <r>
          <rPr>
            <b/>
            <sz val="11"/>
            <color indexed="81"/>
            <rFont val="Tahoma"/>
            <family val="2"/>
          </rPr>
          <t>Escalation Factors are secondary issues/ hazards that may compromise integrity of a PC.
An EF without a mitigating EC may impact the BSV of the PC. Refer Sht 4B Table 1, "Note (EF)", on Barrier Quality Score assessment of a EF impacted PC</t>
        </r>
      </text>
    </comment>
    <comment ref="BH12" authorId="0" shapeId="0" xr:uid="{00000000-0006-0000-0600-000043000000}">
      <text>
        <r>
          <rPr>
            <b/>
            <sz val="9"/>
            <color indexed="81"/>
            <rFont val="Tahoma"/>
            <family val="2"/>
          </rPr>
          <t xml:space="preserve">Escalation Controls are secondary controls put in place to mitigate against an Escalation Factor, where applicable. </t>
        </r>
      </text>
    </comment>
    <comment ref="BL12" authorId="0" shapeId="0" xr:uid="{00000000-0006-0000-0600-000045000000}">
      <text>
        <r>
          <rPr>
            <b/>
            <sz val="9"/>
            <color indexed="81"/>
            <rFont val="Tahoma"/>
            <family val="2"/>
          </rPr>
          <t>Risk Tolerability description corresponding to Risk Index:
&gt;Extreme Risk;
&gt;High Risk;
&gt;Moderate Risk;
&gt;Low Risk
&gt;Negligible Risk</t>
        </r>
      </text>
    </comment>
    <comment ref="Q22" authorId="1" shapeId="0" xr:uid="{00000000-0006-0000-0600-000046000000}">
      <text>
        <r>
          <rPr>
            <b/>
            <sz val="9"/>
            <color indexed="81"/>
            <rFont val="Tahoma"/>
            <family val="2"/>
          </rPr>
          <t>The values in this BSV column is a repeater of the E-PC BSV values obtained in Table 5-1, Step 4 below.</t>
        </r>
      </text>
    </comment>
    <comment ref="AF22" authorId="1" shapeId="0" xr:uid="{00000000-0006-0000-0600-000047000000}">
      <text>
        <r>
          <rPr>
            <b/>
            <sz val="9"/>
            <color indexed="81"/>
            <rFont val="Tahoma"/>
            <family val="2"/>
          </rPr>
          <t>The values in this BSV  column is a repeater of the N-PC BSV values obtained in Table 5-2, Step 4 below.</t>
        </r>
      </text>
    </comment>
    <comment ref="AU22" authorId="1" shapeId="0" xr:uid="{00000000-0006-0000-0600-000048000000}">
      <text>
        <r>
          <rPr>
            <b/>
            <sz val="9"/>
            <color indexed="81"/>
            <rFont val="Tahoma"/>
            <family val="2"/>
          </rPr>
          <t>The values in this BSV  column is a repeater of the E-RM BSV values obtained in Table 5-2, Step 4 below.</t>
        </r>
      </text>
    </comment>
    <comment ref="BJ22" authorId="1" shapeId="0" xr:uid="{00000000-0006-0000-0600-000049000000}">
      <text>
        <r>
          <rPr>
            <b/>
            <sz val="9"/>
            <color indexed="81"/>
            <rFont val="Tahoma"/>
            <family val="2"/>
          </rPr>
          <t>The values in this BSV  column is a repeater of the N-RM BSV values obtained in Table 5-2, Step 4 below.</t>
        </r>
      </text>
    </comment>
    <comment ref="B26" authorId="2" shapeId="0" xr:uid="{A596D952-6EEA-499D-A770-EBDA3C5FC161}">
      <text>
        <r>
          <rPr>
            <sz val="9"/>
            <color indexed="81"/>
            <rFont val="Tahoma"/>
            <family val="2"/>
          </rPr>
          <t xml:space="preserve">To avoid double counting of BSV, EC&gt;EF is grouped under the E-PC instead of creating a N-PC </t>
        </r>
      </text>
    </comment>
    <comment ref="AH58" authorId="2" shapeId="0" xr:uid="{2FC8EE6E-8B2C-422F-A43C-4FE58811DC74}">
      <text>
        <r>
          <rPr>
            <sz val="9"/>
            <color indexed="81"/>
            <rFont val="Tahoma"/>
            <family val="2"/>
          </rPr>
          <t>SCs are barriers which reduce the severity of the Consequence when it occurs, whereas PCs and RMs reduce the likelihood of the Consequence occurring.</t>
        </r>
      </text>
    </comment>
    <comment ref="AW58" authorId="2" shapeId="0" xr:uid="{97350C9D-D80E-4C6D-9C90-732FC71ED2EB}">
      <text>
        <r>
          <rPr>
            <sz val="9"/>
            <color indexed="81"/>
            <rFont val="Tahoma"/>
            <family val="2"/>
          </rPr>
          <t>SCs are barriers which reduce the severity of the Consequence when it occurs, whereas PCs and RMs reduce the likelihood of the Consequence occurring.</t>
        </r>
      </text>
    </comment>
    <comment ref="AT66" authorId="1" shapeId="0" xr:uid="{00000000-0006-0000-0600-00004C000000}">
      <text>
        <r>
          <rPr>
            <b/>
            <sz val="9"/>
            <color indexed="81"/>
            <rFont val="Tahoma"/>
            <family val="2"/>
          </rPr>
          <t>Use Sheet 4C, Fig 3 methodology to derive this Severity value of the Consequence</t>
        </r>
      </text>
    </comment>
    <comment ref="BI66" authorId="3" shapeId="0" xr:uid="{773AB33C-68B0-4CF5-B420-2D25690734EA}">
      <text>
        <r>
          <rPr>
            <b/>
            <sz val="9"/>
            <color indexed="81"/>
            <rFont val="Tahoma"/>
            <family val="2"/>
          </rPr>
          <t>Use Sheet 4C, Fig 3 methodology to derive this Severity value of the Consequence</t>
        </r>
      </text>
    </comment>
    <comment ref="AZ71" authorId="2" shapeId="0" xr:uid="{F84E972B-5B9B-459D-816A-9770720D648E}">
      <text>
        <r>
          <rPr>
            <b/>
            <sz val="9"/>
            <color indexed="81"/>
            <rFont val="Tahoma"/>
            <family val="2"/>
          </rPr>
          <t>The same E-PC BSVs from Table 5-1 (Step 4) shall be repeated here, manually.</t>
        </r>
      </text>
    </comment>
    <comment ref="BE71" authorId="2" shapeId="0" xr:uid="{36A2736F-4CA1-4389-A4F8-E675795E9F88}">
      <text>
        <r>
          <rPr>
            <sz val="9"/>
            <color indexed="81"/>
            <rFont val="Tahoma"/>
            <family val="2"/>
          </rPr>
          <t>The same E-RM BSVs from Table 5-1 (Step 4) shall be repeated here, automatically.</t>
        </r>
      </text>
    </comment>
    <comment ref="AK72" authorId="1" shapeId="0" xr:uid="{809F63A7-EA4C-4FDF-B5F9-A0D4B9AA35F6}">
      <text>
        <r>
          <rPr>
            <b/>
            <sz val="9"/>
            <color indexed="81"/>
            <rFont val="Tahoma"/>
            <family val="2"/>
          </rPr>
          <t>Use Sht 4B (Table 1) to derive these Barrier Strength Values. BSVs obtained in Sht 4B will be auto populated here.</t>
        </r>
      </text>
    </comment>
    <comment ref="AM72" authorId="1" shapeId="0" xr:uid="{E2116198-47A0-49C3-8C2C-692B16BF374E}">
      <text>
        <r>
          <rPr>
            <b/>
            <sz val="9"/>
            <color indexed="81"/>
            <rFont val="Tahoma"/>
            <family val="2"/>
          </rPr>
          <t xml:space="preserve">Use Sht 4A (Table 1) and Sht 4B to derive these E-RM Barrier Strength Values </t>
        </r>
      </text>
    </comment>
    <comment ref="BB72" authorId="1" shapeId="0" xr:uid="{E8DEF91E-191E-438B-A572-5671554BA9AB}">
      <text>
        <r>
          <rPr>
            <b/>
            <sz val="9"/>
            <color indexed="81"/>
            <rFont val="Tahoma"/>
            <family val="2"/>
          </rPr>
          <t>Use Sht 4B (Table 1) to derive these Barrier Strength Values. BSVs obtained in Sht 4B will be auto populated here.</t>
        </r>
        <r>
          <rPr>
            <sz val="9"/>
            <color indexed="81"/>
            <rFont val="Tahoma"/>
            <family val="2"/>
          </rPr>
          <t xml:space="preserve">
</t>
        </r>
      </text>
    </comment>
    <comment ref="BE72" authorId="1" shapeId="0" xr:uid="{A29F7D69-8B7A-4285-A0A1-BDCDC2144288}">
      <text>
        <r>
          <rPr>
            <b/>
            <sz val="9"/>
            <color indexed="81"/>
            <rFont val="Tahoma"/>
            <family val="2"/>
          </rPr>
          <t xml:space="preserve">Use Sht 4A (Table 1) and Sht 4B to derive these E-RM Barrier Strength Values </t>
        </r>
      </text>
    </comment>
    <comment ref="BH72" authorId="1" shapeId="0" xr:uid="{00000000-0006-0000-0600-000053000000}">
      <text>
        <r>
          <rPr>
            <b/>
            <sz val="9"/>
            <color indexed="81"/>
            <rFont val="Tahoma"/>
            <family val="2"/>
          </rPr>
          <t xml:space="preserve">Use Sht 4A (Table 1) and Sht 4B to derive these N-RM Barrier Strength Values </t>
        </r>
      </text>
    </comment>
    <comment ref="BI81" authorId="1" shapeId="0" xr:uid="{00000000-0006-0000-0600-000055000000}">
      <text>
        <r>
          <rPr>
            <b/>
            <sz val="9"/>
            <color indexed="81"/>
            <rFont val="Tahoma"/>
            <family val="2"/>
          </rPr>
          <t xml:space="preserve">Important Note: 
Where any N-RM in step 4 is incorporated as a replacement of a E-RM, then the BSV score for that replaced E-RM shall be manually deleted within step 4 above. This is to avoid double counting. 
[Insert a comment flag in that E-RM's BSV cell to account for this deletion where applicable]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GT</author>
    <author>Gim Thong TEO (CAAS)</author>
  </authors>
  <commentList>
    <comment ref="B29" authorId="0" shapeId="0" xr:uid="{00000000-0006-0000-0700-000001000000}">
      <text>
        <r>
          <rPr>
            <b/>
            <sz val="9"/>
            <color indexed="81"/>
            <rFont val="Tahoma"/>
            <family val="2"/>
          </rPr>
          <t xml:space="preserve">Note: Severity Value Nos (1 to 5) are NOT linked to ONB Nos (2 to 8). </t>
        </r>
      </text>
    </comment>
    <comment ref="F29" authorId="0" shapeId="0" xr:uid="{00000000-0006-0000-0700-000002000000}">
      <text>
        <r>
          <rPr>
            <b/>
            <sz val="9"/>
            <color indexed="81"/>
            <rFont val="Tahoma"/>
            <family val="2"/>
          </rPr>
          <t>Note: ONB numbers (2 to 8) are NOT derived from Severity Value Nos (1 to 5)</t>
        </r>
      </text>
    </comment>
    <comment ref="F31" authorId="0" shapeId="0" xr:uid="{00000000-0006-0000-0700-000003000000}">
      <text>
        <r>
          <rPr>
            <b/>
            <sz val="9"/>
            <color indexed="81"/>
            <rFont val="Tahoma"/>
            <family val="2"/>
          </rPr>
          <t>Absolute minimum number of barrier for risk mitigation is one. A 2nd barrier is added as backup; hence ONB starts with 2.</t>
        </r>
        <r>
          <rPr>
            <sz val="9"/>
            <color indexed="81"/>
            <rFont val="Tahoma"/>
            <family val="2"/>
          </rPr>
          <t xml:space="preserve">
</t>
        </r>
      </text>
    </comment>
    <comment ref="D34" authorId="1" shapeId="0" xr:uid="{00000000-0006-0000-0700-000004000000}">
      <text>
        <r>
          <rPr>
            <sz val="9"/>
            <color indexed="81"/>
            <rFont val="Tahoma"/>
            <family val="2"/>
          </rPr>
          <t xml:space="preserve">
Serious Incidents.
Hence, ONB escalated by 2</t>
        </r>
      </text>
    </comment>
    <comment ref="D35" authorId="1" shapeId="0" xr:uid="{00000000-0006-0000-0700-000005000000}">
      <text>
        <r>
          <rPr>
            <sz val="9"/>
            <color indexed="81"/>
            <rFont val="Tahoma"/>
            <family val="2"/>
          </rPr>
          <t xml:space="preserve">
Accidents.
Hence ONB escalated by 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Gim Thong TEO (CAAS)</author>
  </authors>
  <commentList>
    <comment ref="B29" authorId="0" shapeId="0" xr:uid="{00000000-0006-0000-0800-000001000000}">
      <text>
        <r>
          <rPr>
            <b/>
            <sz val="9"/>
            <color indexed="81"/>
            <rFont val="Tahoma"/>
            <family val="2"/>
          </rPr>
          <t xml:space="preserve">Impact levels to be interpreted/ defined according to context, size &amp; complexity of the organization/ system </t>
        </r>
      </text>
    </comment>
    <comment ref="B37" authorId="0" shapeId="0" xr:uid="{00000000-0006-0000-0800-000002000000}">
      <text>
        <r>
          <rPr>
            <b/>
            <sz val="9"/>
            <color indexed="81"/>
            <rFont val="Tahoma"/>
            <family val="2"/>
          </rPr>
          <t>Read Note in this cell on scoring criteria for an EF impacted PC/RM (with no EC).
See E-RM2 for illustration.</t>
        </r>
      </text>
    </comment>
    <comment ref="V37" authorId="0" shapeId="0" xr:uid="{00000000-0006-0000-0800-000003000000}">
      <text>
        <r>
          <rPr>
            <b/>
            <sz val="9"/>
            <color indexed="81"/>
            <rFont val="Tahoma"/>
            <family val="2"/>
          </rPr>
          <t>E-RM2 is impacted by EF. No available EC for time being. 
BQE-1-Effectiveness score of "2" has taken this EF into consideration.</t>
        </r>
      </text>
    </comment>
    <comment ref="B38" authorId="0" shapeId="0" xr:uid="{00000000-0006-0000-0800-000004000000}">
      <text>
        <r>
          <rPr>
            <b/>
            <sz val="9"/>
            <color indexed="81"/>
            <rFont val="Tahoma"/>
            <family val="2"/>
          </rPr>
          <t>Extent to which Barrier will be effective in preventing or mitigating the H&gt;TE or TE&gt;C scenario.</t>
        </r>
        <r>
          <rPr>
            <sz val="9"/>
            <color indexed="81"/>
            <rFont val="Tahoma"/>
            <family val="2"/>
          </rPr>
          <t xml:space="preserve">
</t>
        </r>
      </text>
    </comment>
    <comment ref="B39" authorId="0" shapeId="0" xr:uid="{00000000-0006-0000-0800-000005000000}">
      <text>
        <r>
          <rPr>
            <b/>
            <sz val="9"/>
            <color indexed="81"/>
            <rFont val="Tahoma"/>
            <family val="2"/>
          </rPr>
          <t>Extent to which benefits of Barrier will outweigh the costs.</t>
        </r>
        <r>
          <rPr>
            <sz val="9"/>
            <color indexed="81"/>
            <rFont val="Tahoma"/>
            <family val="2"/>
          </rPr>
          <t xml:space="preserve">
</t>
        </r>
      </text>
    </comment>
    <comment ref="B40" authorId="0" shapeId="0" xr:uid="{00000000-0006-0000-0800-000006000000}">
      <text>
        <r>
          <rPr>
            <b/>
            <sz val="9"/>
            <color indexed="81"/>
            <rFont val="Tahoma"/>
            <family val="2"/>
          </rPr>
          <t>Extent to which Barrier can be readily implemented, in terms of competency and resources.</t>
        </r>
      </text>
    </comment>
    <comment ref="B41" authorId="0" shapeId="0" xr:uid="{00000000-0006-0000-0800-000007000000}">
      <text>
        <r>
          <rPr>
            <b/>
            <sz val="9"/>
            <color indexed="81"/>
            <rFont val="Tahoma"/>
            <family val="2"/>
          </rPr>
          <t>Extent to which Barrier is consistent with all stakeholders’ expectations or requirements.</t>
        </r>
      </text>
    </comment>
    <comment ref="B42" authorId="0" shapeId="0" xr:uid="{00000000-0006-0000-0800-000008000000}">
      <text>
        <r>
          <rPr>
            <b/>
            <sz val="9"/>
            <color indexed="81"/>
            <rFont val="Tahoma"/>
            <family val="2"/>
          </rPr>
          <t>Extent to which Barrier can be monitored or surveyed for compliance/ implementation.</t>
        </r>
      </text>
    </comment>
    <comment ref="B43" authorId="0" shapeId="0" xr:uid="{00000000-0006-0000-0800-000009000000}">
      <text>
        <r>
          <rPr>
            <b/>
            <sz val="9"/>
            <color indexed="81"/>
            <rFont val="Tahoma"/>
            <family val="2"/>
          </rPr>
          <t>Extent to which Barrier will be sustainable and maintainable.</t>
        </r>
      </text>
    </comment>
    <comment ref="B44" authorId="0" shapeId="0" xr:uid="{00000000-0006-0000-0800-00000A000000}">
      <text>
        <r>
          <rPr>
            <b/>
            <sz val="9"/>
            <color indexed="81"/>
            <rFont val="Tahoma"/>
            <family val="2"/>
          </rPr>
          <t>Extent to which Barrier will NOT contribute to unintended consequences</t>
        </r>
        <r>
          <rPr>
            <sz val="9"/>
            <color indexed="81"/>
            <rFont val="Tahoma"/>
            <family val="2"/>
          </rPr>
          <t xml:space="preserve">
</t>
        </r>
      </text>
    </comment>
    <comment ref="B48" authorId="0" shapeId="0" xr:uid="{00000000-0006-0000-0800-00000B000000}">
      <text>
        <r>
          <rPr>
            <b/>
            <sz val="9"/>
            <color indexed="81"/>
            <rFont val="Tahoma"/>
            <family val="2"/>
          </rPr>
          <t>3X weighted</t>
        </r>
        <r>
          <rPr>
            <sz val="9"/>
            <color indexed="81"/>
            <rFont val="Tahoma"/>
            <family val="2"/>
          </rPr>
          <t xml:space="preserve">
</t>
        </r>
      </text>
    </comment>
    <comment ref="B54" authorId="0" shapeId="0" xr:uid="{00000000-0006-0000-0800-00000C000000}">
      <text>
        <r>
          <rPr>
            <b/>
            <sz val="9"/>
            <color indexed="81"/>
            <rFont val="Tahoma"/>
            <family val="2"/>
          </rPr>
          <t>2X weighted</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Gim Thong TEO (CAAS)</author>
    <author>Ang Ruiyi</author>
  </authors>
  <commentList>
    <comment ref="E33" authorId="0" shapeId="0" xr:uid="{3F67AB4E-B1DE-48F0-8979-4CC67AC4D642}">
      <text>
        <r>
          <rPr>
            <b/>
            <sz val="9"/>
            <color indexed="81"/>
            <rFont val="Tahoma"/>
            <family val="2"/>
          </rPr>
          <t>Where a Severity Control (SC) is available, insert a Note in the impact score cell(s) of those impact areas deemed to be mitigated by the SC.</t>
        </r>
      </text>
    </comment>
    <comment ref="E35" authorId="1" shapeId="0" xr:uid="{BFE4F9D0-1179-44A6-81A8-FCFE2297CDB5}">
      <text>
        <r>
          <rPr>
            <sz val="9"/>
            <color indexed="81"/>
            <rFont val="Tahoma"/>
            <family val="2"/>
          </rPr>
          <t>Update the scores taking into consideration any SCs introduced to reduce the Severity of the Consequence</t>
        </r>
      </text>
    </comment>
    <comment ref="F44" authorId="0" shapeId="0" xr:uid="{4AA8477E-F3D1-462E-928F-D304157F26FA}">
      <text>
        <r>
          <rPr>
            <b/>
            <sz val="9"/>
            <color indexed="81"/>
            <rFont val="Tahoma"/>
            <family val="2"/>
          </rPr>
          <t>Consolidated Severity Value - derived from Fig 4 below, based on the above Consolidated Impact Score obtained.</t>
        </r>
        <r>
          <rPr>
            <sz val="9"/>
            <color indexed="81"/>
            <rFont val="Tahoma"/>
            <family val="2"/>
          </rPr>
          <t xml:space="preserve">
This Severity value is auto populated to Table 5-4, Step 1.</t>
        </r>
      </text>
    </comment>
    <comment ref="B47" authorId="0" shapeId="0" xr:uid="{00000000-0006-0000-0900-00000C000000}">
      <text>
        <r>
          <rPr>
            <sz val="9"/>
            <color indexed="81"/>
            <rFont val="Tahoma"/>
            <family val="2"/>
          </rPr>
          <t xml:space="preserve">Max score range of 65 is the SUM of max possible weighted score of 7 Impact Areas.  
</t>
        </r>
      </text>
    </comment>
    <comment ref="G65" authorId="0" shapeId="0" xr:uid="{FB3DFB57-C77B-4865-960C-6D6CD783DDCE}">
      <text>
        <r>
          <rPr>
            <b/>
            <sz val="9"/>
            <color indexed="81"/>
            <rFont val="Tahoma"/>
            <family val="2"/>
          </rPr>
          <t>$ Value to be defined by the specific organization as appropriate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GT</author>
  </authors>
  <commentList>
    <comment ref="B3" authorId="0" shapeId="0" xr:uid="{00000000-0006-0000-0A00-000001000000}">
      <text>
        <r>
          <rPr>
            <b/>
            <sz val="9"/>
            <color indexed="81"/>
            <rFont val="Tahoma"/>
            <family val="2"/>
          </rPr>
          <t xml:space="preserve">Note: Severity Value Nos (1 to 5) are NOT linked to ONB Nos (2 to 8). </t>
        </r>
      </text>
    </comment>
    <comment ref="D3" authorId="0" shapeId="0" xr:uid="{00000000-0006-0000-0A00-000002000000}">
      <text>
        <r>
          <rPr>
            <b/>
            <sz val="9"/>
            <color indexed="81"/>
            <rFont val="Tahoma"/>
            <family val="2"/>
          </rPr>
          <t>Note: ONB numbers (2 to 8) are NOT derived from Severity Value Nos (1 to 5)</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Gim Thong TEO (CAAS)</author>
  </authors>
  <commentList>
    <comment ref="G6" authorId="0" shapeId="0" xr:uid="{C9C0BE78-57C4-42A2-9396-0C8DD6B0AB7F}">
      <text>
        <r>
          <rPr>
            <b/>
            <sz val="9"/>
            <color indexed="81"/>
            <rFont val="Tahoma"/>
            <family val="2"/>
          </rPr>
          <t>Sources of hazard information:
Voluntary Rpt, 
Occurrence Notification Rpt,
Internal Audit Rpt,
External Audit Rpt,
Hazard Survey Rpt,
Operational Data Review Rpt</t>
        </r>
      </text>
    </comment>
    <comment ref="H6" authorId="0" shapeId="0" xr:uid="{FE14909A-CFF8-4A6B-8C01-5D59A0AE3B96}">
      <text>
        <r>
          <rPr>
            <b/>
            <sz val="9"/>
            <color indexed="81"/>
            <rFont val="Tahoma"/>
            <family val="2"/>
          </rPr>
          <t>Hazard Nature/ Frequency:
1. Permanent or Recurring
2. Temporary or Isolated
Note: 
Category 1 hazard is likely candidate for systematic SRM consideration (mitigate the hazard).
Category 2 hazard is likely candidate for  conventional corrective action - disposal/ repair/ replacement/ modification (eliminate the hazard).</t>
        </r>
      </text>
    </comment>
    <comment ref="K6" authorId="0" shapeId="0" xr:uid="{64D68477-F5BB-479C-BEFA-AAA65E289631}">
      <text>
        <r>
          <rPr>
            <b/>
            <sz val="9"/>
            <color indexed="81"/>
            <rFont val="Tahoma"/>
            <family val="2"/>
          </rPr>
          <t>Annotate description of conventional corrective action taken or recommended eg disposal, repair, replacement, modification.
Essentially applicable for Temporary/ Isolated/ Transient Hazards.</t>
        </r>
      </text>
    </comment>
    <comment ref="L6" authorId="0" shapeId="0" xr:uid="{07DE70E1-BF89-4604-B394-E97F76C0D41F}">
      <text>
        <r>
          <rPr>
            <b/>
            <sz val="9"/>
            <color indexed="81"/>
            <rFont val="Tahoma"/>
            <family val="2"/>
          </rPr>
          <t>Annotate YES to indicate systematic SRM action is recommended or taken. Followup SRM information willl subsequently need to be annotated in "SRM Project Registration" column, upon completion of SRM Task/ Project.
Essentially applicable for permanent/ recurring hazards.</t>
        </r>
      </text>
    </comment>
    <comment ref="M6" authorId="0" shapeId="0" xr:uid="{BAB6BAC0-8726-4027-AEFC-BCA6AF62A7E5}">
      <text>
        <r>
          <rPr>
            <b/>
            <sz val="9"/>
            <color indexed="81"/>
            <rFont val="Tahoma"/>
            <family val="2"/>
          </rPr>
          <t>Corrective/ SRM action Priority Level based on occurrence category of the reported or projected Unsafe Event or Consequence &gt;
Accident - High
Serious Incident - Medium
Incident - Low</t>
        </r>
      </text>
    </comment>
    <comment ref="T6" authorId="0" shapeId="0" xr:uid="{B8BCF2F9-87BB-4242-B05D-500172E0F76A}">
      <text>
        <r>
          <rPr>
            <b/>
            <sz val="9"/>
            <color indexed="81"/>
            <rFont val="Tahoma"/>
            <family val="2"/>
          </rPr>
          <t>Next routine review date for the completed SRM Report. (Extract required information from the SRM cover Report).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<sst xmlns="http://schemas.openxmlformats.org/spreadsheetml/2006/main" count="1280" uniqueCount="853">
  <si>
    <t xml:space="preserve">Hazard Identification &amp; Risk Mitigation (HIRM) Worksheet   </t>
  </si>
  <si>
    <t>Contents:</t>
  </si>
  <si>
    <t>Sheet 1</t>
  </si>
  <si>
    <t>General Instructions for SRM Team</t>
  </si>
  <si>
    <t>Sheet 2</t>
  </si>
  <si>
    <t>Definitions</t>
  </si>
  <si>
    <t>Sheet 3</t>
  </si>
  <si>
    <t xml:space="preserve">HIRM Procedure </t>
  </si>
  <si>
    <t>Sheet 3A</t>
  </si>
  <si>
    <t xml:space="preserve">HIRM schematic </t>
  </si>
  <si>
    <t>Sheet 3B</t>
  </si>
  <si>
    <t>Risk Index Assessment Process</t>
  </si>
  <si>
    <t>Sheet 4</t>
  </si>
  <si>
    <t>Hazard Identification &amp; Risk Mitigation (HIRM) Worksheet</t>
  </si>
  <si>
    <t>Sheet 4A</t>
  </si>
  <si>
    <t>Risk Index Supporting Tables</t>
  </si>
  <si>
    <t>Sheet 4B</t>
  </si>
  <si>
    <t>Barrier Quality to BSV Correlation</t>
  </si>
  <si>
    <t>Sheet 4C</t>
  </si>
  <si>
    <t>Impact Score to Severity Value Correlation</t>
  </si>
  <si>
    <t>Sheet 4D</t>
  </si>
  <si>
    <t>Risk Index Automated Tables</t>
  </si>
  <si>
    <t>Sheet 5</t>
  </si>
  <si>
    <t xml:space="preserve">Severity Table (Basic, Comparative &amp; Composite) </t>
  </si>
  <si>
    <t>Sheet 6</t>
  </si>
  <si>
    <t>Likelihood Table</t>
  </si>
  <si>
    <t>Sheet 7</t>
  </si>
  <si>
    <t>Risk Index Matrix (Severity x Likelihood)</t>
  </si>
  <si>
    <t>Sheet 8</t>
  </si>
  <si>
    <t>Risk Level &amp; Tolerability Table</t>
  </si>
  <si>
    <t>Sheet 9</t>
  </si>
  <si>
    <t>Sheet 10</t>
  </si>
  <si>
    <t>Safety Risk Mitigation Report (Illustration)</t>
  </si>
  <si>
    <t>Sheet 11</t>
  </si>
  <si>
    <t xml:space="preserve">Hazard &amp; Risk Management Database (Register) </t>
  </si>
  <si>
    <t>Sheet 12</t>
  </si>
  <si>
    <t>Hazards prioritization procedure</t>
  </si>
  <si>
    <t>Bow-Tie Methodology awareness</t>
  </si>
  <si>
    <t>Purpose of this Worksheet (Hazard Identification &amp; Risk Mitigation Tool):</t>
  </si>
  <si>
    <t>Template for the performance and documentation of specific risk scenario (H&gt;TE&gt;C) mitigation (applicable for SSP &amp; SMS).</t>
  </si>
  <si>
    <t xml:space="preserve">Sheet 1 - Hazard Identification &amp; Risk Mitigation (HIRM) Worksheet   </t>
  </si>
  <si>
    <t>&lt;&lt;&lt;</t>
  </si>
  <si>
    <t>General Instructions for SRM Team:</t>
  </si>
  <si>
    <t xml:space="preserve">This is a Risk Mitigation Tool. The main working document is in Sheet 4.   </t>
  </si>
  <si>
    <t>Read the HIRM Procedure in Sheet 3 as well as Explanatory Notes in Sheet 2.</t>
  </si>
  <si>
    <t xml:space="preserve">Identify one specific (credible or actual) Hazard&gt; Top-Event&gt;Consequence scenario for each SRM Wsht. </t>
  </si>
  <si>
    <t>Identify the essential Operation/ Process/ Domain/ Sector/ Organization underlying this H&gt;TE&gt;C scenario.</t>
  </si>
  <si>
    <t>Enter the specific H&gt;TE&gt;C information into Table A of the HIRM Worksheet (Sheet 4).</t>
  </si>
  <si>
    <t>Proceed to discuss and fill out the rest of the HIRM Worksheet - Sht 4, 4B &amp; 4C.</t>
  </si>
  <si>
    <r>
      <rPr>
        <b/>
        <sz val="14"/>
        <rFont val="Arial"/>
        <family val="2"/>
      </rPr>
      <t xml:space="preserve">Sheet 2: Definitions   </t>
    </r>
    <r>
      <rPr>
        <b/>
        <sz val="14"/>
        <rFont val="Calibri"/>
        <family val="2"/>
        <scheme val="minor"/>
      </rPr>
      <t xml:space="preserve">            </t>
    </r>
  </si>
  <si>
    <t>Hazard Identification &amp; Risk Mitigation (HIRM)</t>
  </si>
  <si>
    <t>A structured procedure to identifiy hazards/ threats within a given operation, process or area and the evaluation of preventive controls (defences, barriers) to mitigate against the projected top-event (s)/ consequence (s). This HIRM procedure/ process is also commonly known as Safety Assessment.</t>
  </si>
  <si>
    <t>Operation/ Process</t>
  </si>
  <si>
    <t>Description of Organization/ Operation/ Process/ Equipment wherein the Hazard is identified/ reported/ originated from.</t>
  </si>
  <si>
    <t>Hazard (H)</t>
  </si>
  <si>
    <t>Threat (T)</t>
  </si>
  <si>
    <t>Threats are essentially hazards which are more imminent/ immediate/ visible (hence more threatening) to an operation; in comparison to more latent or less apparent hazards.  Known or imminent Threats may be mitigated for, possibly with higher priority over more latent hazards.</t>
  </si>
  <si>
    <t>Top-Event (TE)
[Unsafe Event]</t>
  </si>
  <si>
    <t>Most credible unsafe situation/ event, not yet amounting to an Ultimate Consequence or Accident.  Usually an intermediate event/ situation before a Consequence/ Accident. Identification of a Top-Event (Unsafe Event) is applicable only where there is a need to distinguish and establish mitigating actions upstream and downstream of such an intermediate event (before the Ultimate Consequence/ Accident). If this intermediate TE/ UE state is not applicable for a particular operation, then it may be bypassed as appropriate.</t>
  </si>
  <si>
    <t>Preventive Control (PC)</t>
  </si>
  <si>
    <t>Recovery Measure (RM)</t>
  </si>
  <si>
    <r>
      <t xml:space="preserve">A mitigating action, barrier or defence to block or prevent a Top-Event from escalating into an Ultimate Consequence or Accident (Likelihood Control). 
</t>
    </r>
    <r>
      <rPr>
        <i/>
        <u/>
        <sz val="14"/>
        <rFont val="Calibri"/>
        <family val="2"/>
      </rPr>
      <t>Existing RMs</t>
    </r>
    <r>
      <rPr>
        <i/>
        <sz val="14"/>
        <rFont val="Calibri"/>
        <family val="2"/>
      </rPr>
      <t xml:space="preserve"> refer to current/ known/ established RMs which have been put in place before the current HIRM exercise. 
</t>
    </r>
    <r>
      <rPr>
        <i/>
        <u/>
        <sz val="14"/>
        <rFont val="Calibri"/>
        <family val="2"/>
      </rPr>
      <t>New RMs</t>
    </r>
    <r>
      <rPr>
        <i/>
        <sz val="14"/>
        <rFont val="Calibri"/>
        <family val="2"/>
      </rPr>
      <t xml:space="preserve"> refer to new/ additional/ modified RMs being recommended, proposed or which have been put in place as a result of the current HIRM exercise.</t>
    </r>
  </si>
  <si>
    <t>Severity Control (SC)</t>
  </si>
  <si>
    <t>A mitigating action, barrier or defence to mitigate (reduce) the extent of damage/ impact resulting from a TE or Consequence (Severity Control).</t>
  </si>
  <si>
    <t>Barrier</t>
  </si>
  <si>
    <t>A generic term, referring to a PC, RM or SC.</t>
  </si>
  <si>
    <t>Barrier Quality</t>
  </si>
  <si>
    <t>Quality attributes of a given Barrier, including - Effectiveness, Cost-benefit, Practicality, Acceptability, Enforceability &amp; Durability.</t>
  </si>
  <si>
    <t>Barrier Strength Value (BSV)</t>
  </si>
  <si>
    <t>The risk-mitigating quality/ strength/ robustness Value (quantitative) of a specific Barrier (PC/ RM).</t>
  </si>
  <si>
    <t>Consolidated BSV</t>
  </si>
  <si>
    <t>The Consolidated (SUM) Barrier Strength Value of a package of Barriers (PCs/ RMs) which are put in place to mitigate against a given TE/ UC.</t>
  </si>
  <si>
    <t>Escalation Factor (EF)</t>
  </si>
  <si>
    <t>Apparent deficiency/ factor/ condition which may weaken the effectiveness or BSV of a Preventive Control (or Recovery measure). Use where applicable only.</t>
  </si>
  <si>
    <t>Escalation Control (EC)</t>
  </si>
  <si>
    <t>A mitigating action or defence to block or prevent an Escalation Factor from compromising or weakening a Preventive Control (or Recovery Measure). Use where applicable only.</t>
  </si>
  <si>
    <t>Risk Index (RI)</t>
  </si>
  <si>
    <t>Existing Risk Index &amp; Tolerability</t>
  </si>
  <si>
    <r>
      <rPr>
        <i/>
        <u/>
        <sz val="14"/>
        <rFont val="Calibri"/>
        <family val="2"/>
      </rPr>
      <t>Existing</t>
    </r>
    <r>
      <rPr>
        <i/>
        <sz val="14"/>
        <rFont val="Calibri"/>
        <family val="2"/>
      </rPr>
      <t xml:space="preserve"> Risk Index and Tolerability is that which is derived based on</t>
    </r>
    <r>
      <rPr>
        <i/>
        <u/>
        <sz val="14"/>
        <rFont val="Calibri"/>
        <family val="2"/>
      </rPr>
      <t>Existing</t>
    </r>
    <r>
      <rPr>
        <i/>
        <sz val="14"/>
        <rFont val="Calibri"/>
        <family val="2"/>
      </rPr>
      <t xml:space="preserve"> PCs/ RMs only.  
Note: If an Existing Risk Index (and its corresponding Tolerability descriptor) is deemed intolerable, then the evaluation of </t>
    </r>
    <r>
      <rPr>
        <i/>
        <u/>
        <sz val="14"/>
        <rFont val="Calibri"/>
        <family val="2"/>
      </rPr>
      <t>New</t>
    </r>
    <r>
      <rPr>
        <i/>
        <sz val="14"/>
        <rFont val="Calibri"/>
        <family val="2"/>
      </rPr>
      <t xml:space="preserve"> (additional) PCs/ RMs would be necessary in order to reduce the Risk Index to a more acceptable/ tolerable level. This may include modification or enhancement of existing PCs/ RMs.</t>
    </r>
  </si>
  <si>
    <t>Resultant Risk Index &amp; Tolerability</t>
  </si>
  <si>
    <r>
      <t xml:space="preserve">Resultant Risk Index and Tolerability assessment is based on the combined </t>
    </r>
    <r>
      <rPr>
        <i/>
        <u/>
        <sz val="14"/>
        <rFont val="Calibri"/>
        <family val="2"/>
      </rPr>
      <t>Existing</t>
    </r>
    <r>
      <rPr>
        <i/>
        <sz val="14"/>
        <rFont val="Calibri"/>
        <family val="2"/>
      </rPr>
      <t xml:space="preserve"> PCs/ RMs plus the</t>
    </r>
    <r>
      <rPr>
        <i/>
        <u/>
        <sz val="14"/>
        <rFont val="Calibri"/>
        <family val="2"/>
      </rPr>
      <t xml:space="preserve"> New</t>
    </r>
    <r>
      <rPr>
        <i/>
        <sz val="14"/>
        <rFont val="Calibri"/>
        <family val="2"/>
      </rPr>
      <t xml:space="preserve"> PCs/ RMs put in place as a result of the completed risk mitigation exercise.</t>
    </r>
  </si>
  <si>
    <t>Sht 3: HIRM (Safety Assessment) - Generic Procedure</t>
  </si>
  <si>
    <r>
      <t>Fill out Table A in the main spread sheet (</t>
    </r>
    <r>
      <rPr>
        <u/>
        <sz val="14"/>
        <rFont val="Calibri"/>
        <family val="2"/>
        <scheme val="minor"/>
      </rPr>
      <t>Sheet 4</t>
    </r>
    <r>
      <rPr>
        <sz val="14"/>
        <rFont val="Calibri"/>
        <family val="2"/>
        <scheme val="minor"/>
      </rPr>
      <t>). Be precise in naming each entity, especially the Hazard. (Refer Sheet 2 for definitions of each entity)</t>
    </r>
  </si>
  <si>
    <t>Annotate Table A items (1, 2, 3 &amp; 4) descriptions - Operation, Hazard, Top Event &amp; Consequence (This information will be auto repeated in Table B).</t>
  </si>
  <si>
    <r>
      <t xml:space="preserve">Annotate </t>
    </r>
    <r>
      <rPr>
        <u/>
        <sz val="14"/>
        <rFont val="Calibri"/>
        <family val="2"/>
        <scheme val="minor"/>
      </rPr>
      <t>Existing</t>
    </r>
    <r>
      <rPr>
        <sz val="14"/>
        <rFont val="Calibri"/>
        <family val="2"/>
        <scheme val="minor"/>
      </rPr>
      <t xml:space="preserve"> PC identifier codes (columns 2 to 11) and/ or E-RM identifier codes (columns 31 to 40) within the relevant PC/ RM (10 categories) columns as illustrated. </t>
    </r>
  </si>
  <si>
    <t>Upon completion of the whole risk mitigation worksheet, proceed to fill out the Safety Risk Mitigation (SRM) Report Form (sht 10). This Form will serve as the formal cover report (documentation) of the completed SRM exercise.</t>
  </si>
  <si>
    <t xml:space="preserve">This completed SRM Form should then be copied to the HIRM administration office, so that necessary update/ closure of the organization's Hazards Master Register (sht 11) concerning the SRM status of this particular H&gt;TE&gt;C scenario can be made. </t>
  </si>
  <si>
    <t>Considerations when performing SRM:</t>
  </si>
  <si>
    <r>
      <rPr>
        <u/>
        <sz val="14"/>
        <color theme="1"/>
        <rFont val="Calibri"/>
        <family val="2"/>
        <scheme val="minor"/>
      </rPr>
      <t>Cost &amp; Benefits analysis</t>
    </r>
    <r>
      <rPr>
        <sz val="14"/>
        <color theme="1"/>
        <rFont val="Calibri"/>
        <family val="2"/>
        <scheme val="minor"/>
      </rPr>
      <t xml:space="preserve"> - For SRM projects where new/ enhanced mitigating actions (barriers/ defenses) would involve substantial financial investment or organizational changes, it would be appropriate for the SRM procedures to call for an appropriate CBA or impact assessment (management of Change) before final approval of the SRM project by management.</t>
    </r>
  </si>
  <si>
    <t>3A. Safety Risk Mitigation (SRM) Process</t>
  </si>
  <si>
    <t>1. Annotate required H, TE &amp; C information in Table A (Sheet 4).</t>
  </si>
  <si>
    <t>2. H, TE &amp; C information is automatically repeated in Table B, columns 1, 30, 59 accordingly.</t>
  </si>
  <si>
    <t>Perform risk mitigation between the Hazard and the Top Event as follows:</t>
  </si>
  <si>
    <t>Risk Index (Severity &amp; Likelihood) Assessment Process</t>
  </si>
  <si>
    <t>Input</t>
  </si>
  <si>
    <t>Process</t>
  </si>
  <si>
    <t>Output</t>
  </si>
  <si>
    <r>
      <t xml:space="preserve">Consolidated Severity value of the Outcome identified 
eg: </t>
    </r>
    <r>
      <rPr>
        <i/>
        <sz val="11"/>
        <color rgb="FF7030A0"/>
        <rFont val="Calibri"/>
        <family val="2"/>
        <scheme val="minor"/>
      </rPr>
      <t>3 (Moderate)</t>
    </r>
  </si>
  <si>
    <r>
      <t xml:space="preserve">Applicable ONB &amp; CBSV-Likelihood Table also noted </t>
    </r>
    <r>
      <rPr>
        <sz val="11"/>
        <rFont val="Calibri"/>
        <family val="2"/>
        <scheme val="minor"/>
      </rPr>
      <t>eg:</t>
    </r>
    <r>
      <rPr>
        <sz val="11"/>
        <color rgb="FF7030A0"/>
        <rFont val="Calibri"/>
        <family val="2"/>
        <scheme val="minor"/>
      </rPr>
      <t xml:space="preserve"> </t>
    </r>
    <r>
      <rPr>
        <i/>
        <sz val="11"/>
        <color rgb="FF7030A0"/>
        <rFont val="Calibri"/>
        <family val="2"/>
        <scheme val="minor"/>
      </rPr>
      <t>ONB 4 &amp; Table 4(iii)</t>
    </r>
  </si>
  <si>
    <t>Each Barrier (PC/RM)</t>
  </si>
  <si>
    <t>Assess each Barrier's Quality score [Sht 4B, Table 1]</t>
  </si>
  <si>
    <t>Correlate Total Barrier Quality score with Barrier Strength Value [Sht 4B, Table 2]</t>
  </si>
  <si>
    <t>Barrier Strength Value for each barrier obtained</t>
  </si>
  <si>
    <t xml:space="preserve">Compare total number of Barriers with the ONB value [Sht 4, Table 5, step 2] </t>
  </si>
  <si>
    <r>
      <t xml:space="preserve">If number of barriers is equal to or less than ONB value eg: </t>
    </r>
    <r>
      <rPr>
        <i/>
        <sz val="11"/>
        <color rgb="FF7030A0"/>
        <rFont val="Calibri"/>
        <family val="2"/>
        <scheme val="minor"/>
      </rPr>
      <t>4 or less</t>
    </r>
  </si>
  <si>
    <t>Add up all the BSVs of all barriers</t>
  </si>
  <si>
    <t>Consolidated BSV obtained (for all barriers)</t>
  </si>
  <si>
    <t>4(a)</t>
  </si>
  <si>
    <t>OR</t>
  </si>
  <si>
    <r>
      <t xml:space="preserve">If number of barriers is more than ONB eg </t>
    </r>
    <r>
      <rPr>
        <i/>
        <sz val="11"/>
        <color rgb="FF7030A0"/>
        <rFont val="Calibri"/>
        <family val="2"/>
        <scheme val="minor"/>
      </rPr>
      <t>more than 4</t>
    </r>
  </si>
  <si>
    <t>Add up the best BSVs, of the optimum number of barriers</t>
  </si>
  <si>
    <t>Consolidated BSV obtained (for optimum number of barriers)</t>
  </si>
  <si>
    <t>4(b)</t>
  </si>
  <si>
    <t>Consolidated BSV obtained [Output 4(a) OR 4(b) as applicable]</t>
  </si>
  <si>
    <t xml:space="preserve">Refer to the applicable CBSV-Likelihood Table (as indicated in Sht 4A, Table 3) to obtain the required Likelihood value </t>
  </si>
  <si>
    <t>Required Likelihood value obtained</t>
  </si>
  <si>
    <t>Sht 4</t>
  </si>
  <si>
    <t>A</t>
  </si>
  <si>
    <t xml:space="preserve">1. AREA/ OPERATION/ EQUIPMENT:  </t>
  </si>
  <si>
    <t xml:space="preserve">2. HAZARD / THREAT [H/T]:  </t>
  </si>
  <si>
    <t xml:space="preserve">3. TOP-EVENT [TE]:  </t>
  </si>
  <si>
    <t xml:space="preserve">4. CONSEQUENCE [C]:  </t>
  </si>
  <si>
    <t>B</t>
  </si>
  <si>
    <t>Hazard / Threat</t>
  </si>
  <si>
    <r>
      <rPr>
        <b/>
        <sz val="10"/>
        <color theme="1"/>
        <rFont val="Arial"/>
        <family val="2"/>
      </rPr>
      <t>&gt;&gt;&gt;&gt;&gt;&gt;&gt;&gt;&gt;&gt;&gt;&gt;&gt;&gt;&gt;&gt;&gt;&gt;&gt;&gt;&gt;&gt;&gt;&gt;&gt;&gt;&gt;&gt;&gt;&gt;&gt;&gt;</t>
    </r>
    <r>
      <rPr>
        <b/>
        <sz val="14"/>
        <color theme="1"/>
        <rFont val="Calibri"/>
        <family val="2"/>
        <scheme val="minor"/>
      </rPr>
      <t xml:space="preserve"> Top Event Mitigation</t>
    </r>
    <r>
      <rPr>
        <b/>
        <sz val="12"/>
        <color theme="1"/>
        <rFont val="Calibri"/>
        <family val="2"/>
        <scheme val="minor"/>
      </rPr>
      <t xml:space="preserve"> </t>
    </r>
    <r>
      <rPr>
        <b/>
        <sz val="10"/>
        <color theme="1"/>
        <rFont val="Arial"/>
        <family val="2"/>
      </rPr>
      <t>&gt;&gt;&gt;&gt;&gt;&gt;&gt;&gt;&gt;&gt;&gt;&gt;&gt;&gt;&gt;&gt;&gt;&gt;&gt;&gt;&gt;&gt;&gt;&gt;&gt;&gt;&gt;</t>
    </r>
  </si>
  <si>
    <t>Top-Event</t>
  </si>
  <si>
    <r>
      <rPr>
        <b/>
        <sz val="10"/>
        <color theme="1"/>
        <rFont val="Arial"/>
        <family val="2"/>
      </rPr>
      <t xml:space="preserve">&gt;&gt;&gt;&gt;&gt;&gt;&gt;&gt;&gt;&gt;&gt;&gt;&gt;&gt;&gt;&gt;&gt;&gt;&gt;&gt;&gt;&gt;&gt;&gt;&gt;&gt;&gt; </t>
    </r>
    <r>
      <rPr>
        <b/>
        <sz val="14"/>
        <color theme="1"/>
        <rFont val="Calibri"/>
        <family val="2"/>
        <scheme val="minor"/>
      </rPr>
      <t>Ultimate Consequence Mitigation</t>
    </r>
    <r>
      <rPr>
        <b/>
        <sz val="12"/>
        <color theme="1"/>
        <rFont val="Calibri"/>
        <family val="2"/>
        <scheme val="minor"/>
      </rPr>
      <t xml:space="preserve"> </t>
    </r>
    <r>
      <rPr>
        <b/>
        <sz val="10"/>
        <color theme="1"/>
        <rFont val="Arial"/>
        <family val="2"/>
      </rPr>
      <t>&gt;&gt;&gt;&gt;&gt;&gt;&gt;&gt;&gt;&gt;&gt;&gt;&gt;&gt;&gt;&gt;&gt;&gt;&gt;&gt;&gt;&gt;&gt;</t>
    </r>
  </si>
  <si>
    <t>Consequence</t>
  </si>
  <si>
    <r>
      <rPr>
        <b/>
        <u/>
        <sz val="10"/>
        <color rgb="FF000000"/>
        <rFont val="Arial"/>
        <family val="2"/>
      </rPr>
      <t>Existing</t>
    </r>
    <r>
      <rPr>
        <b/>
        <sz val="10"/>
        <color rgb="FF000000"/>
        <rFont val="Arial"/>
        <family val="2"/>
      </rPr>
      <t xml:space="preserve"> Preventive Controls [E-PC] </t>
    </r>
  </si>
  <si>
    <t>ERI &amp; T</t>
  </si>
  <si>
    <r>
      <rPr>
        <b/>
        <u/>
        <sz val="11"/>
        <color rgb="FF000000"/>
        <rFont val="Arial"/>
        <family val="2"/>
      </rPr>
      <t>New</t>
    </r>
    <r>
      <rPr>
        <b/>
        <sz val="11"/>
        <color rgb="FF000000"/>
        <rFont val="Arial"/>
        <family val="2"/>
      </rPr>
      <t xml:space="preserve"> Preventive Controls [N-PC] </t>
    </r>
  </si>
  <si>
    <t>RRI &amp; T</t>
  </si>
  <si>
    <r>
      <rPr>
        <b/>
        <u/>
        <sz val="11"/>
        <color rgb="FF000000"/>
        <rFont val="Arial"/>
        <family val="2"/>
      </rPr>
      <t>Existing</t>
    </r>
    <r>
      <rPr>
        <b/>
        <sz val="11"/>
        <color rgb="FF000000"/>
        <rFont val="Arial"/>
        <family val="2"/>
      </rPr>
      <t xml:space="preserve"> Recovery Measures [E-RM] </t>
    </r>
  </si>
  <si>
    <r>
      <rPr>
        <b/>
        <u/>
        <sz val="11"/>
        <color rgb="FF000000"/>
        <rFont val="Arial"/>
        <family val="2"/>
      </rPr>
      <t>New</t>
    </r>
    <r>
      <rPr>
        <b/>
        <sz val="11"/>
        <color rgb="FF000000"/>
        <rFont val="Arial"/>
        <family val="2"/>
      </rPr>
      <t xml:space="preserve"> Recovery Measures [N-RM] </t>
    </r>
  </si>
  <si>
    <t>1. Emergency/ Backup system [EB]</t>
  </si>
  <si>
    <t>2. Equipment/ Tooling [ET]</t>
  </si>
  <si>
    <t>3. Regulation/ Requirement [RR]</t>
  </si>
  <si>
    <t>4. Std Operating Procedure [SP]</t>
  </si>
  <si>
    <t>5. Inspn/ Maint program [IM]</t>
  </si>
  <si>
    <t>6. GM/ Advisory/ Notification [GM]</t>
  </si>
  <si>
    <t>7. Process Certification/ Approval [PC]</t>
  </si>
  <si>
    <t xml:space="preserve">8. Personnel Authorisation/ Licensing [PA] </t>
  </si>
  <si>
    <t>9. Training/ Education/ Promotion [TE]</t>
  </si>
  <si>
    <t>10. Others [OT]</t>
  </si>
  <si>
    <t xml:space="preserve">Escalation Control [EC]  </t>
  </si>
  <si>
    <t>Existing Risk Index</t>
  </si>
  <si>
    <t>Tolerability</t>
  </si>
  <si>
    <t>Resultant Risk Index</t>
  </si>
  <si>
    <t>BSV</t>
  </si>
  <si>
    <t>N-PC3:</t>
  </si>
  <si>
    <t>E-PC4:</t>
  </si>
  <si>
    <t>N-PC4:</t>
  </si>
  <si>
    <t xml:space="preserve">E-RM4: </t>
  </si>
  <si>
    <t>E-PC5:</t>
  </si>
  <si>
    <t>N-PC5:</t>
  </si>
  <si>
    <t xml:space="preserve">E-RM5: </t>
  </si>
  <si>
    <t>N-RM5:</t>
  </si>
  <si>
    <t>E-PC6:</t>
  </si>
  <si>
    <t>N-PC6:</t>
  </si>
  <si>
    <t xml:space="preserve">E-RM6: </t>
  </si>
  <si>
    <t>N-RM6:</t>
  </si>
  <si>
    <t>EF&gt;N-RM6:</t>
  </si>
  <si>
    <t xml:space="preserve">EC&gt;EF&gt;N-RM6: </t>
  </si>
  <si>
    <t>E-PC7:</t>
  </si>
  <si>
    <t>N-PC7:</t>
  </si>
  <si>
    <t xml:space="preserve">E-RM7: </t>
  </si>
  <si>
    <t>N-RM7:</t>
  </si>
  <si>
    <t>E-PC8:</t>
  </si>
  <si>
    <t>N-PC8:</t>
  </si>
  <si>
    <t xml:space="preserve">E-RM8: </t>
  </si>
  <si>
    <t>N-RM8:</t>
  </si>
  <si>
    <t>5-1.</t>
  </si>
  <si>
    <t>5-2.</t>
  </si>
  <si>
    <t>Existing Risk Index [Hazard &gt; Consequence]</t>
  </si>
  <si>
    <t>Resultant Risk Index [Hazard &gt; Consequence]</t>
  </si>
  <si>
    <t>Severity level of Consequence [Sht 4C] &gt;&gt;</t>
  </si>
  <si>
    <t xml:space="preserve">Severity level of Consequence [Sht 4C] &gt;&gt; </t>
  </si>
  <si>
    <t>Consequence's Optimum No of Barriers (ONB) [Sht 4A, Table3] &gt;&gt;</t>
  </si>
  <si>
    <t>Applicable CBSV-Likelihood Table [Sht 4A, Table 3] &gt;&gt;</t>
  </si>
  <si>
    <t xml:space="preserve">Applicable CBSV-Likelihood Table [Sht 4A, Table 3] &gt;&gt; </t>
  </si>
  <si>
    <t>E-PC1</t>
  </si>
  <si>
    <t>N-PC1</t>
  </si>
  <si>
    <t>E-RM1</t>
  </si>
  <si>
    <t>N-RM1</t>
  </si>
  <si>
    <t>E-PC2</t>
  </si>
  <si>
    <t>N-PC2</t>
  </si>
  <si>
    <t>E-RM2</t>
  </si>
  <si>
    <t>N-RM2</t>
  </si>
  <si>
    <t>E-PC3</t>
  </si>
  <si>
    <t>N-PC3</t>
  </si>
  <si>
    <t>E-RM3</t>
  </si>
  <si>
    <t>N-RM3</t>
  </si>
  <si>
    <t>E-PC4</t>
  </si>
  <si>
    <t>N-PC4</t>
  </si>
  <si>
    <t>E-RM4</t>
  </si>
  <si>
    <t>N-RM4</t>
  </si>
  <si>
    <t>E-PC5</t>
  </si>
  <si>
    <t>N-PC5</t>
  </si>
  <si>
    <t>E-RM5</t>
  </si>
  <si>
    <t>N-RM5</t>
  </si>
  <si>
    <t>E-PC6</t>
  </si>
  <si>
    <t>N-PC6</t>
  </si>
  <si>
    <t>E-RM6</t>
  </si>
  <si>
    <t>N-RM6</t>
  </si>
  <si>
    <t>E-PC7</t>
  </si>
  <si>
    <t>N-PC7</t>
  </si>
  <si>
    <t>E-RM7</t>
  </si>
  <si>
    <t>N-RM7</t>
  </si>
  <si>
    <t>E-PC8</t>
  </si>
  <si>
    <t>N-PC8</t>
  </si>
  <si>
    <t>E-RM8</t>
  </si>
  <si>
    <t>N-RM8</t>
  </si>
  <si>
    <t>(SUM of best BSVs up to ONB)</t>
  </si>
  <si>
    <t>Existing Likelihood of Consequence (Table of item 3) &gt;&gt;</t>
  </si>
  <si>
    <t>Resultant Likelihood of Consequence (Table of item 3) &gt;&gt;</t>
  </si>
  <si>
    <t>Sheet 4A - Risk Index Assessment Tables</t>
  </si>
  <si>
    <t>Follow the 10 steps procedure in Sheet 4, Table 5 to obtain the Risk Index.</t>
  </si>
  <si>
    <t>Supporting Tables 1, 2, 3 &amp; 4 are as follows:</t>
  </si>
  <si>
    <t>Table 1 - Barrier Strength Value (BSV)</t>
  </si>
  <si>
    <t>Barrier Strength</t>
  </si>
  <si>
    <t>Barrier Strength Description</t>
  </si>
  <si>
    <t>Barrier Strength Value (BSV)*</t>
  </si>
  <si>
    <t>Poor</t>
  </si>
  <si>
    <t>Weak, superficial or insignificant Barrier</t>
  </si>
  <si>
    <t>Fair</t>
  </si>
  <si>
    <t>Barely viable or adequate Barrier</t>
  </si>
  <si>
    <t>Satisfactory</t>
  </si>
  <si>
    <t>Reasonable or acceptable Barrier</t>
  </si>
  <si>
    <t>Good</t>
  </si>
  <si>
    <t>Effective, recognised and established Barrier</t>
  </si>
  <si>
    <t>Excellent</t>
  </si>
  <si>
    <t>Best or most robust  Standard/ Regulation/ Practice</t>
  </si>
  <si>
    <t>* Refer to Sheet 4B for supporting guidance on BSV assessment.</t>
  </si>
  <si>
    <t>Table 2 - Consolidated Barrier Strength Value (CBSV) Assessment</t>
  </si>
  <si>
    <r>
      <t xml:space="preserve">Barrier Sequence No </t>
    </r>
    <r>
      <rPr>
        <sz val="11"/>
        <color theme="1"/>
        <rFont val="Calibri"/>
        <family val="2"/>
        <scheme val="minor"/>
      </rPr>
      <t>(PC/ RM)</t>
    </r>
  </si>
  <si>
    <r>
      <t xml:space="preserve">Assessed BSV
</t>
    </r>
    <r>
      <rPr>
        <sz val="11"/>
        <color theme="1"/>
        <rFont val="Calibri"/>
        <family val="2"/>
        <scheme val="minor"/>
      </rPr>
      <t>(for each Barrier)</t>
    </r>
  </si>
  <si>
    <r>
      <rPr>
        <b/>
        <sz val="10"/>
        <color theme="1"/>
        <rFont val="Calibri"/>
        <family val="2"/>
        <scheme val="minor"/>
      </rPr>
      <t>Note to Optimum CBSV**</t>
    </r>
    <r>
      <rPr>
        <sz val="10"/>
        <color theme="1"/>
        <rFont val="Calibri"/>
        <family val="2"/>
        <scheme val="minor"/>
      </rPr>
      <t xml:space="preserve">:
Where actual number of barriers exceed the Optimum Number of Barriers (ONB) in Table 3, select the barriers with the highest BSVs to obtain your CBSV.
</t>
    </r>
  </si>
  <si>
    <t>&lt;&lt;&lt; CBSV (BSV of all barriers)</t>
  </si>
  <si>
    <t xml:space="preserve">&lt;&lt;&lt; Optimum CBSV** (BSV of optimum barriers only, where applicable) </t>
  </si>
  <si>
    <t>Table 3 - Optimum Number of Barriers &amp; Applicable CBSV-Likelihood Tables</t>
  </si>
  <si>
    <t>Severity Descriptor</t>
  </si>
  <si>
    <t>Optimum Number of Barriers (ONB)</t>
  </si>
  <si>
    <r>
      <t xml:space="preserve">Max CBSV
</t>
    </r>
    <r>
      <rPr>
        <sz val="10"/>
        <color theme="1"/>
        <rFont val="Calibri"/>
        <family val="2"/>
        <scheme val="minor"/>
      </rPr>
      <t>(ONB x 5 [Max BSV])</t>
    </r>
  </si>
  <si>
    <t>Applicable CBSV-Likelihood Table</t>
  </si>
  <si>
    <t>Negligible</t>
  </si>
  <si>
    <t>Insignificant</t>
  </si>
  <si>
    <t>Table 4 (i)</t>
  </si>
  <si>
    <t>Minor</t>
  </si>
  <si>
    <t>Table 4 (ii)</t>
  </si>
  <si>
    <t>Moderate</t>
  </si>
  <si>
    <t>Table 4 (iii)</t>
  </si>
  <si>
    <t>Major</t>
  </si>
  <si>
    <t>Table 4 (iv)</t>
  </si>
  <si>
    <t>Catastrophic</t>
  </si>
  <si>
    <t>Table 4 (v)</t>
  </si>
  <si>
    <t>*Note to Optimum CBSV: Optimum Number of Barriers (ONB) multiplied by 5 (highest BSV).</t>
  </si>
  <si>
    <r>
      <rPr>
        <b/>
        <sz val="11"/>
        <color rgb="FF0070C0"/>
        <rFont val="Calibri"/>
        <family val="2"/>
        <scheme val="minor"/>
      </rPr>
      <t>Table 4 (i)</t>
    </r>
    <r>
      <rPr>
        <b/>
        <sz val="11"/>
        <color theme="1"/>
        <rFont val="Calibri"/>
        <family val="2"/>
        <scheme val="minor"/>
      </rPr>
      <t>: CBSV-Likelihood Correlation</t>
    </r>
    <r>
      <rPr>
        <sz val="11"/>
        <color theme="1"/>
        <rFont val="Calibri"/>
        <family val="2"/>
        <scheme val="minor"/>
      </rPr>
      <t xml:space="preserve"> [ONB - 2 (Max CBSV - </t>
    </r>
    <r>
      <rPr>
        <sz val="11"/>
        <color rgb="FFC00000"/>
        <rFont val="Calibri"/>
        <family val="2"/>
        <scheme val="minor"/>
      </rPr>
      <t>10</t>
    </r>
    <r>
      <rPr>
        <sz val="11"/>
        <color theme="1"/>
        <rFont val="Calibri"/>
        <family val="2"/>
        <scheme val="minor"/>
      </rPr>
      <t>)]</t>
    </r>
  </si>
  <si>
    <r>
      <rPr>
        <b/>
        <sz val="11"/>
        <color rgb="FF0070C0"/>
        <rFont val="Calibri"/>
        <family val="2"/>
        <scheme val="minor"/>
      </rPr>
      <t>Table 4 (iii):</t>
    </r>
    <r>
      <rPr>
        <b/>
        <sz val="11"/>
        <color theme="1"/>
        <rFont val="Calibri"/>
        <family val="2"/>
        <scheme val="minor"/>
      </rPr>
      <t xml:space="preserve"> CBSV-Likelihood Correlation </t>
    </r>
    <r>
      <rPr>
        <sz val="11"/>
        <color theme="1"/>
        <rFont val="Calibri"/>
        <family val="2"/>
        <scheme val="minor"/>
      </rPr>
      <t xml:space="preserve">[ONB - 4 (Max CBSV - </t>
    </r>
    <r>
      <rPr>
        <sz val="11"/>
        <color rgb="FFC00000"/>
        <rFont val="Calibri"/>
        <family val="2"/>
        <scheme val="minor"/>
      </rPr>
      <t>20</t>
    </r>
    <r>
      <rPr>
        <sz val="11"/>
        <color theme="1"/>
        <rFont val="Calibri"/>
        <family val="2"/>
        <scheme val="minor"/>
      </rPr>
      <t>)]</t>
    </r>
  </si>
  <si>
    <t>CBSV Range</t>
  </si>
  <si>
    <t>Likelihood Value</t>
  </si>
  <si>
    <t>Likelihood Descriptor</t>
  </si>
  <si>
    <t>0-1</t>
  </si>
  <si>
    <t>E</t>
  </si>
  <si>
    <t>Certain/ frequent</t>
  </si>
  <si>
    <t>0-3</t>
  </si>
  <si>
    <t>2-3</t>
  </si>
  <si>
    <t>D</t>
  </si>
  <si>
    <t>Likely/ occasional</t>
  </si>
  <si>
    <t>4-7</t>
  </si>
  <si>
    <t>4-5</t>
  </si>
  <si>
    <t>C</t>
  </si>
  <si>
    <t>Possible/ remote</t>
  </si>
  <si>
    <t>8-11</t>
  </si>
  <si>
    <t>6-7</t>
  </si>
  <si>
    <t>Unlikely/ improbable</t>
  </si>
  <si>
    <t>12-15</t>
  </si>
  <si>
    <r>
      <t>8-</t>
    </r>
    <r>
      <rPr>
        <sz val="11"/>
        <color rgb="FFC00000"/>
        <rFont val="Calibri"/>
        <family val="2"/>
        <scheme val="minor"/>
      </rPr>
      <t>10</t>
    </r>
  </si>
  <si>
    <t>Exceptional/ impossible</t>
  </si>
  <si>
    <r>
      <t>16-</t>
    </r>
    <r>
      <rPr>
        <sz val="11"/>
        <color rgb="FFC00000"/>
        <rFont val="Calibri"/>
        <family val="2"/>
        <scheme val="minor"/>
      </rPr>
      <t>20</t>
    </r>
  </si>
  <si>
    <r>
      <rPr>
        <b/>
        <sz val="11"/>
        <color rgb="FF0070C0"/>
        <rFont val="Calibri"/>
        <family val="2"/>
        <scheme val="minor"/>
      </rPr>
      <t>Table 4 (ii):</t>
    </r>
    <r>
      <rPr>
        <b/>
        <sz val="11"/>
        <color theme="1"/>
        <rFont val="Calibri"/>
        <family val="2"/>
        <scheme val="minor"/>
      </rPr>
      <t xml:space="preserve"> CBSV-Likelihood Correlation </t>
    </r>
    <r>
      <rPr>
        <sz val="11"/>
        <color theme="1"/>
        <rFont val="Calibri"/>
        <family val="2"/>
        <scheme val="minor"/>
      </rPr>
      <t xml:space="preserve">[ONB - 3 (Max CBSV - </t>
    </r>
    <r>
      <rPr>
        <sz val="11"/>
        <color rgb="FFC00000"/>
        <rFont val="Calibri"/>
        <family val="2"/>
        <scheme val="minor"/>
      </rPr>
      <t>15</t>
    </r>
    <r>
      <rPr>
        <sz val="11"/>
        <color theme="1"/>
        <rFont val="Calibri"/>
        <family val="2"/>
        <scheme val="minor"/>
      </rPr>
      <t>)]</t>
    </r>
  </si>
  <si>
    <r>
      <rPr>
        <b/>
        <sz val="11"/>
        <color rgb="FF0070C0"/>
        <rFont val="Calibri"/>
        <family val="2"/>
        <scheme val="minor"/>
      </rPr>
      <t>Table 4 (iv):</t>
    </r>
    <r>
      <rPr>
        <b/>
        <sz val="11"/>
        <color theme="1"/>
        <rFont val="Calibri"/>
        <family val="2"/>
        <scheme val="minor"/>
      </rPr>
      <t xml:space="preserve"> CBSV-Likelihood Correlation</t>
    </r>
    <r>
      <rPr>
        <sz val="11"/>
        <color theme="1"/>
        <rFont val="Calibri"/>
        <family val="2"/>
        <scheme val="minor"/>
      </rPr>
      <t xml:space="preserve"> [ONB - 6 (Max CBSV - </t>
    </r>
    <r>
      <rPr>
        <sz val="11"/>
        <color rgb="FFC00000"/>
        <rFont val="Calibri"/>
        <family val="2"/>
        <scheme val="minor"/>
      </rPr>
      <t>30</t>
    </r>
    <r>
      <rPr>
        <sz val="11"/>
        <color theme="1"/>
        <rFont val="Calibri"/>
        <family val="2"/>
        <scheme val="minor"/>
      </rPr>
      <t>)]</t>
    </r>
  </si>
  <si>
    <t>0-2</t>
  </si>
  <si>
    <t>0-5</t>
  </si>
  <si>
    <t>3-5</t>
  </si>
  <si>
    <t>6-11</t>
  </si>
  <si>
    <t>6-8</t>
  </si>
  <si>
    <t>12-17</t>
  </si>
  <si>
    <t>9-11</t>
  </si>
  <si>
    <t>18-23</t>
  </si>
  <si>
    <r>
      <t>12-</t>
    </r>
    <r>
      <rPr>
        <sz val="11"/>
        <color rgb="FFC00000"/>
        <rFont val="Calibri"/>
        <family val="2"/>
        <scheme val="minor"/>
      </rPr>
      <t>15</t>
    </r>
  </si>
  <si>
    <r>
      <t>24-</t>
    </r>
    <r>
      <rPr>
        <sz val="11"/>
        <color rgb="FFC00000"/>
        <rFont val="Calibri"/>
        <family val="2"/>
        <scheme val="minor"/>
      </rPr>
      <t>30</t>
    </r>
  </si>
  <si>
    <r>
      <rPr>
        <b/>
        <sz val="11"/>
        <color rgb="FF0070C0"/>
        <rFont val="Calibri"/>
        <family val="2"/>
        <scheme val="minor"/>
      </rPr>
      <t>Table 4 (v):</t>
    </r>
    <r>
      <rPr>
        <b/>
        <sz val="11"/>
        <color theme="1"/>
        <rFont val="Calibri"/>
        <family val="2"/>
        <scheme val="minor"/>
      </rPr>
      <t xml:space="preserve"> CBSV-Likelihood Correlation</t>
    </r>
    <r>
      <rPr>
        <sz val="11"/>
        <color theme="1"/>
        <rFont val="Calibri"/>
        <family val="2"/>
        <scheme val="minor"/>
      </rPr>
      <t xml:space="preserve"> [ONB - 8 (Max CBSV - </t>
    </r>
    <r>
      <rPr>
        <sz val="11"/>
        <color rgb="FFC00000"/>
        <rFont val="Calibri"/>
        <family val="2"/>
        <scheme val="minor"/>
      </rPr>
      <t>40</t>
    </r>
    <r>
      <rPr>
        <sz val="11"/>
        <color theme="1"/>
        <rFont val="Calibri"/>
        <family val="2"/>
        <scheme val="minor"/>
      </rPr>
      <t>)]</t>
    </r>
  </si>
  <si>
    <t>0-7</t>
  </si>
  <si>
    <t>8-15</t>
  </si>
  <si>
    <t>16-23</t>
  </si>
  <si>
    <t>24-31</t>
  </si>
  <si>
    <r>
      <t>32-</t>
    </r>
    <r>
      <rPr>
        <sz val="11"/>
        <color rgb="FFC00000"/>
        <rFont val="Calibri"/>
        <family val="2"/>
        <scheme val="minor"/>
      </rPr>
      <t>40</t>
    </r>
  </si>
  <si>
    <t>Barrier Strength Value (BSV) to Barrier Quality Correlation</t>
  </si>
  <si>
    <t>A)    Seven Barrier Quality Elements (BQE):</t>
  </si>
  <si>
    <t xml:space="preserve">1.      Effectiveness: </t>
  </si>
  <si>
    <t>Extent to which Barrier will be effective in preventing or mitigating the H&gt;TE or TE&gt;C scenario.</t>
  </si>
  <si>
    <t xml:space="preserve">2.      Cost‐Benefit: </t>
  </si>
  <si>
    <t>Extent to which benefits of Barrier will outweigh the costs.</t>
  </si>
  <si>
    <t xml:space="preserve">3.      Practicality: </t>
  </si>
  <si>
    <t>Extent to which Barrier can be readily implemented, in terms of competency and resources.</t>
  </si>
  <si>
    <t xml:space="preserve">4.      Acceptability: </t>
  </si>
  <si>
    <t>Extent to which Barrier is consistent with all stakeholders’ expectations or requirements.</t>
  </si>
  <si>
    <t xml:space="preserve">5.      Enforceability: </t>
  </si>
  <si>
    <t>Extent to which Barrier can be monitored or surveyed for compliance/ implementation.</t>
  </si>
  <si>
    <t xml:space="preserve">6.      Durability: </t>
  </si>
  <si>
    <t>Extent to which Barrier will be sustainable and maintainable.</t>
  </si>
  <si>
    <r>
      <t>7.      Disinclination (</t>
    </r>
    <r>
      <rPr>
        <sz val="14"/>
        <rFont val="Calibri"/>
        <family val="2"/>
        <scheme val="minor"/>
      </rPr>
      <t>to unintended consequences)</t>
    </r>
  </si>
  <si>
    <t>Extent to which Barrier will NOT contribute to unintended consequences</t>
  </si>
  <si>
    <t>B)     Barrier Quality Element (BQE) Score Criteria</t>
  </si>
  <si>
    <t>Score</t>
  </si>
  <si>
    <t>Table 1 - Seven Barrier Quality Elements (BQE) Score Sheet</t>
  </si>
  <si>
    <t>&lt;&lt; Hide/ Unhide extra PC &amp; RM Rows (5-8) as required &gt;&gt;</t>
  </si>
  <si>
    <t>1.      Effectiveness</t>
  </si>
  <si>
    <t>2.      Cost-benefit</t>
  </si>
  <si>
    <t>3.      Practicality</t>
  </si>
  <si>
    <t>4.      Acceptability</t>
  </si>
  <si>
    <t>5.      Enforceability</t>
  </si>
  <si>
    <t>6.      Durability</t>
  </si>
  <si>
    <t>7.      Disinclination (to unintended consequences)</t>
  </si>
  <si>
    <t>Total Weighted Barrier Quality Score</t>
  </si>
  <si>
    <r>
      <t>Barrier Quality Element</t>
    </r>
    <r>
      <rPr>
        <sz val="9"/>
        <color theme="1"/>
        <rFont val="Calibri"/>
        <family val="2"/>
        <scheme val="minor"/>
      </rPr>
      <t xml:space="preserve"> 
[SMM 5.3.59, 3rd Ed]</t>
    </r>
  </si>
  <si>
    <t>Total Weighted Barrier Quality Score &gt;&gt;</t>
  </si>
  <si>
    <t>Correlated BSV &gt;&gt;</t>
  </si>
  <si>
    <t>Table 2 – Barrier Quality to BSV Correlation</t>
  </si>
  <si>
    <t>Barrier Quality Score Range</t>
  </si>
  <si>
    <t>10 to 17</t>
  </si>
  <si>
    <t>18 to 25</t>
  </si>
  <si>
    <t>26 to 33</t>
  </si>
  <si>
    <t>34 to 41</t>
  </si>
  <si>
    <t>42 to 50</t>
  </si>
  <si>
    <t>Impact-Score to Severity-Value Correlation</t>
  </si>
  <si>
    <t>Fig 1 - Seven Impact Areas:</t>
  </si>
  <si>
    <r>
      <t xml:space="preserve">1.      Pax / Public [Safety] </t>
    </r>
    <r>
      <rPr>
        <sz val="11"/>
        <rFont val="Calibri"/>
        <family val="2"/>
        <scheme val="minor"/>
      </rPr>
      <t>(4x weighted)</t>
    </r>
    <r>
      <rPr>
        <b/>
        <sz val="11"/>
        <rFont val="Calibri"/>
        <family val="2"/>
        <scheme val="minor"/>
      </rPr>
      <t xml:space="preserve">: </t>
    </r>
  </si>
  <si>
    <t>Extent to which TE/C compromise/ impact people or passenger safety</t>
  </si>
  <si>
    <r>
      <t xml:space="preserve">2.      Employee/ Worker [Safety] </t>
    </r>
    <r>
      <rPr>
        <sz val="11"/>
        <rFont val="Calibri"/>
        <family val="2"/>
        <scheme val="minor"/>
      </rPr>
      <t>(3x weighted)</t>
    </r>
    <r>
      <rPr>
        <b/>
        <sz val="11"/>
        <rFont val="Calibri"/>
        <family val="2"/>
        <scheme val="minor"/>
      </rPr>
      <t xml:space="preserve">: </t>
    </r>
  </si>
  <si>
    <t>Extent to which TE/C compromise/ impact employee or worker safety</t>
  </si>
  <si>
    <r>
      <t>3.      Product / Service [Quality]</t>
    </r>
    <r>
      <rPr>
        <sz val="11"/>
        <rFont val="Calibri"/>
        <family val="2"/>
        <scheme val="minor"/>
      </rPr>
      <t xml:space="preserve"> (2x weighted): </t>
    </r>
  </si>
  <si>
    <t>Extent to which TE/C compromise/ impact service or product quality</t>
  </si>
  <si>
    <t xml:space="preserve">4.      Asset/ Financial [Loss]: </t>
  </si>
  <si>
    <t>Extent to which TE/C result in loss of financial/ physical assets</t>
  </si>
  <si>
    <t xml:space="preserve">5.      Reputation [Loss]: </t>
  </si>
  <si>
    <t>Extent to which TE/C result in loss of organizational or national reputation</t>
  </si>
  <si>
    <t xml:space="preserve">6.      Aviation Security [Breach]: </t>
  </si>
  <si>
    <t>Extent to which TE/C compromise/ breach aviation or company security</t>
  </si>
  <si>
    <t xml:space="preserve">7.      Environmental [Damage]: </t>
  </si>
  <si>
    <t>Extent to which TE/ C result in damage to environment</t>
  </si>
  <si>
    <t>Fig 2 - Impact Levels Table</t>
  </si>
  <si>
    <t>Impact Levels</t>
  </si>
  <si>
    <t>Very High</t>
  </si>
  <si>
    <t>High</t>
  </si>
  <si>
    <t>Low</t>
  </si>
  <si>
    <t>Nil</t>
  </si>
  <si>
    <t xml:space="preserve">
Top Event / Consequence (auto) &gt;&gt;&gt;</t>
  </si>
  <si>
    <t>CONSEQUENCE</t>
  </si>
  <si>
    <r>
      <t xml:space="preserve">Severity Controls (SC) as replicated from Sht 4 [Row 58] &gt;&gt;
</t>
    </r>
    <r>
      <rPr>
        <sz val="8"/>
        <rFont val="Calibri"/>
        <family val="2"/>
        <scheme val="minor"/>
      </rPr>
      <t>&lt;&lt; (Unhide additional SC rows here, as reqd)</t>
    </r>
  </si>
  <si>
    <t xml:space="preserve">Seven Impact Areas </t>
  </si>
  <si>
    <r>
      <t xml:space="preserve">Impact Score </t>
    </r>
    <r>
      <rPr>
        <sz val="10"/>
        <rFont val="Calibri"/>
        <family val="2"/>
        <scheme val="minor"/>
      </rPr>
      <t>(Resultant Severity)</t>
    </r>
  </si>
  <si>
    <t>Weighted score</t>
  </si>
  <si>
    <r>
      <t xml:space="preserve">1.  Pax / Public - safety </t>
    </r>
    <r>
      <rPr>
        <sz val="11"/>
        <rFont val="Calibri"/>
        <family val="2"/>
        <scheme val="minor"/>
      </rPr>
      <t>[4x]</t>
    </r>
  </si>
  <si>
    <r>
      <t xml:space="preserve">2.  Employee/ Worker - safety </t>
    </r>
    <r>
      <rPr>
        <sz val="11"/>
        <rFont val="Calibri"/>
        <family val="2"/>
        <scheme val="minor"/>
      </rPr>
      <t>[3x]</t>
    </r>
  </si>
  <si>
    <r>
      <t xml:space="preserve">3.  Product / Service - quality </t>
    </r>
    <r>
      <rPr>
        <sz val="11"/>
        <rFont val="Calibri"/>
        <family val="2"/>
        <scheme val="minor"/>
      </rPr>
      <t>[2x]</t>
    </r>
  </si>
  <si>
    <t>4.  Asset/ Financial - loss</t>
  </si>
  <si>
    <t>5.  Reputation - loss</t>
  </si>
  <si>
    <t>6.  Aviation Security - breach</t>
  </si>
  <si>
    <t>7.  Environmental - damage</t>
  </si>
  <si>
    <t>Consolidated Impact Score &gt;&gt;</t>
  </si>
  <si>
    <t>*Consolidated Severity Value &gt;&gt;</t>
  </si>
  <si>
    <t>Fig 4 – Consolidated Impact Score to Severity Value Correlation</t>
  </si>
  <si>
    <t>Consolidated Impact Score Range</t>
  </si>
  <si>
    <t xml:space="preserve">Consolidated Severity Value </t>
  </si>
  <si>
    <t>1 to 12</t>
  </si>
  <si>
    <t>13 to 25</t>
  </si>
  <si>
    <t>26 to 38</t>
  </si>
  <si>
    <t>39 to 51</t>
  </si>
  <si>
    <t>52 to 65</t>
  </si>
  <si>
    <t xml:space="preserve">*Note: This "Consolidated Severity Value" is automatically repeated in Item 1 of Table 5-1/2/3/4 of the SRM Worksheet #4. </t>
  </si>
  <si>
    <t xml:space="preserve">WARNING: Do Not Disturb this Sheet, as it is connected by formulae to the main SRM W/sht 4. </t>
  </si>
  <si>
    <t>Severity Value of TE/ C</t>
  </si>
  <si>
    <t>4 (i)</t>
  </si>
  <si>
    <t>4 (ii)</t>
  </si>
  <si>
    <t>4 (iii)</t>
  </si>
  <si>
    <t>4 (iv)</t>
  </si>
  <si>
    <t>4 (v)</t>
  </si>
  <si>
    <r>
      <rPr>
        <b/>
        <sz val="11"/>
        <color rgb="FF0070C0"/>
        <rFont val="Calibri"/>
        <family val="2"/>
        <scheme val="minor"/>
      </rPr>
      <t>Table 4 (i)</t>
    </r>
    <r>
      <rPr>
        <b/>
        <sz val="11"/>
        <color theme="1"/>
        <rFont val="Calibri"/>
        <family val="2"/>
        <scheme val="minor"/>
      </rPr>
      <t>: CBSV-Likelihood Correlation</t>
    </r>
    <r>
      <rPr>
        <sz val="11"/>
        <color theme="1"/>
        <rFont val="Calibri"/>
        <family val="2"/>
        <scheme val="minor"/>
      </rPr>
      <t xml:space="preserve"> [ONB - 2 (Max CBSV - 10)]</t>
    </r>
  </si>
  <si>
    <r>
      <rPr>
        <b/>
        <sz val="11"/>
        <color rgb="FF0070C0"/>
        <rFont val="Calibri"/>
        <family val="2"/>
        <scheme val="minor"/>
      </rPr>
      <t>Table 4 (ii):</t>
    </r>
    <r>
      <rPr>
        <b/>
        <sz val="11"/>
        <color theme="1"/>
        <rFont val="Calibri"/>
        <family val="2"/>
        <scheme val="minor"/>
      </rPr>
      <t xml:space="preserve"> CBSV-Likelihood Correlation </t>
    </r>
    <r>
      <rPr>
        <sz val="11"/>
        <color theme="1"/>
        <rFont val="Calibri"/>
        <family val="2"/>
        <scheme val="minor"/>
      </rPr>
      <t>[ONB - 3 (Max CBSV - 15)]</t>
    </r>
  </si>
  <si>
    <r>
      <rPr>
        <b/>
        <sz val="11"/>
        <color rgb="FF0070C0"/>
        <rFont val="Calibri"/>
        <family val="2"/>
        <scheme val="minor"/>
      </rPr>
      <t>Table 4 (iii):</t>
    </r>
    <r>
      <rPr>
        <b/>
        <sz val="11"/>
        <color theme="1"/>
        <rFont val="Calibri"/>
        <family val="2"/>
        <scheme val="minor"/>
      </rPr>
      <t xml:space="preserve"> CBSV-Likelihood Correlation </t>
    </r>
    <r>
      <rPr>
        <sz val="11"/>
        <color theme="1"/>
        <rFont val="Calibri"/>
        <family val="2"/>
        <scheme val="minor"/>
      </rPr>
      <t>[ONB - 4 (Max CBSV - 20)]</t>
    </r>
  </si>
  <si>
    <r>
      <rPr>
        <b/>
        <sz val="11"/>
        <color rgb="FF0070C0"/>
        <rFont val="Calibri"/>
        <family val="2"/>
        <scheme val="minor"/>
      </rPr>
      <t>Table 4 (iv):</t>
    </r>
    <r>
      <rPr>
        <b/>
        <sz val="11"/>
        <color theme="1"/>
        <rFont val="Calibri"/>
        <family val="2"/>
        <scheme val="minor"/>
      </rPr>
      <t xml:space="preserve"> CBSV-Likelihood Correlation</t>
    </r>
    <r>
      <rPr>
        <sz val="11"/>
        <color theme="1"/>
        <rFont val="Calibri"/>
        <family val="2"/>
        <scheme val="minor"/>
      </rPr>
      <t xml:space="preserve"> [ONB - 6 (Max CBSV - 30)]</t>
    </r>
  </si>
  <si>
    <r>
      <rPr>
        <b/>
        <sz val="11"/>
        <color rgb="FF0070C0"/>
        <rFont val="Calibri"/>
        <family val="2"/>
        <scheme val="minor"/>
      </rPr>
      <t>Table 4 (v):</t>
    </r>
    <r>
      <rPr>
        <b/>
        <sz val="11"/>
        <color theme="1"/>
        <rFont val="Calibri"/>
        <family val="2"/>
        <scheme val="minor"/>
      </rPr>
      <t xml:space="preserve"> CBSV-Likelihood Correlation</t>
    </r>
    <r>
      <rPr>
        <sz val="11"/>
        <color theme="1"/>
        <rFont val="Calibri"/>
        <family val="2"/>
        <scheme val="minor"/>
      </rPr>
      <t xml:space="preserve"> [ONB - 8 (Max CBSV - 40)]</t>
    </r>
  </si>
  <si>
    <t>Risk Index #</t>
  </si>
  <si>
    <t>Risk Level</t>
  </si>
  <si>
    <t>5E</t>
  </si>
  <si>
    <t>5D</t>
  </si>
  <si>
    <t>4E</t>
  </si>
  <si>
    <t>5C</t>
  </si>
  <si>
    <t>4D</t>
  </si>
  <si>
    <t>3E</t>
  </si>
  <si>
    <t>5B</t>
  </si>
  <si>
    <t>5A</t>
  </si>
  <si>
    <t>4C</t>
  </si>
  <si>
    <t>4B</t>
  </si>
  <si>
    <t>3D</t>
  </si>
  <si>
    <t>3C</t>
  </si>
  <si>
    <t>2E</t>
  </si>
  <si>
    <t>2D</t>
  </si>
  <si>
    <t>1E</t>
  </si>
  <si>
    <t>4A</t>
  </si>
  <si>
    <t>3B</t>
  </si>
  <si>
    <t>3A</t>
  </si>
  <si>
    <t>2C</t>
  </si>
  <si>
    <t>2B</t>
  </si>
  <si>
    <t>1D</t>
  </si>
  <si>
    <t>1C</t>
  </si>
  <si>
    <t>2A</t>
  </si>
  <si>
    <t>1B</t>
  </si>
  <si>
    <t>1A</t>
  </si>
  <si>
    <r>
      <t>A) Basic Severity Table</t>
    </r>
    <r>
      <rPr>
        <sz val="12"/>
        <color theme="1"/>
        <rFont val="Calibri"/>
        <family val="2"/>
        <scheme val="minor"/>
      </rPr>
      <t xml:space="preserve"> [Safety Impact to - People &amp; Assets]</t>
    </r>
  </si>
  <si>
    <t>Level</t>
  </si>
  <si>
    <t>Descriptor</t>
  </si>
  <si>
    <r>
      <t xml:space="preserve">Severity Description </t>
    </r>
    <r>
      <rPr>
        <sz val="12"/>
        <color theme="1"/>
        <rFont val="Calibri"/>
        <family val="2"/>
        <scheme val="minor"/>
      </rPr>
      <t>(customise according to nature of organization’s operations)</t>
    </r>
  </si>
  <si>
    <t>B) Integrated Severity Table</t>
  </si>
  <si>
    <t>Severity Level</t>
  </si>
  <si>
    <t>Seven Impact Areas</t>
  </si>
  <si>
    <t>Public/ Pax safety (1)</t>
  </si>
  <si>
    <t>Worker/ Employee safety (2)</t>
  </si>
  <si>
    <t>Service/ Product quality (3)</t>
  </si>
  <si>
    <t>Asset/ Financial loss (4)</t>
  </si>
  <si>
    <t xml:space="preserve"> Reputation loss (5)</t>
  </si>
  <si>
    <t xml:space="preserve"> Av Security compromise (6)</t>
  </si>
  <si>
    <t>Environmental damage (7)</t>
  </si>
  <si>
    <t>No injury</t>
  </si>
  <si>
    <t>Not affected</t>
  </si>
  <si>
    <t>No financial Loss</t>
  </si>
  <si>
    <t>No Loss</t>
  </si>
  <si>
    <t>No Breach</t>
  </si>
  <si>
    <t>No Damage</t>
  </si>
  <si>
    <t>Minor injury</t>
  </si>
  <si>
    <t>Minor Non-conformance</t>
  </si>
  <si>
    <t>Minor Loss
&lt; $__</t>
  </si>
  <si>
    <t>Minor Loss</t>
  </si>
  <si>
    <t>Localised Breach</t>
  </si>
  <si>
    <t>Limited Localised Damage</t>
  </si>
  <si>
    <t>Serious injury</t>
  </si>
  <si>
    <t>Substantial Non-conformance</t>
  </si>
  <si>
    <t>Substantial Loss
&lt; $__</t>
  </si>
  <si>
    <t>Contained Loss</t>
  </si>
  <si>
    <t>Organizational Breach</t>
  </si>
  <si>
    <t>National Damage</t>
  </si>
  <si>
    <t>Single fatality</t>
  </si>
  <si>
    <t>Major Non-conformance</t>
  </si>
  <si>
    <t>Major Loss
&lt; $__</t>
  </si>
  <si>
    <t>Major Loss</t>
  </si>
  <si>
    <t>National Breach</t>
  </si>
  <si>
    <t>Regional Damage</t>
  </si>
  <si>
    <t>Multiple fatalities</t>
  </si>
  <si>
    <t>Critical Non-conformance</t>
  </si>
  <si>
    <t>Massive Loss
&gt; $__</t>
  </si>
  <si>
    <t>Massive Loss</t>
  </si>
  <si>
    <t>Global Breach</t>
  </si>
  <si>
    <t>Global Damage</t>
  </si>
  <si>
    <t>Sheet 6: Likelihood Table</t>
  </si>
  <si>
    <t>Likelihood Description</t>
  </si>
  <si>
    <r>
      <t xml:space="preserve">Sheet 7: </t>
    </r>
    <r>
      <rPr>
        <b/>
        <sz val="16"/>
        <color theme="1"/>
        <rFont val="Times New Roman"/>
        <family val="1"/>
      </rPr>
      <t>Risk Index Matrix</t>
    </r>
    <r>
      <rPr>
        <sz val="16"/>
        <color theme="1"/>
        <rFont val="Times New Roman"/>
        <family val="1"/>
      </rPr>
      <t xml:space="preserve"> (Severity x Likelihood)</t>
    </r>
  </si>
  <si>
    <t>Likelihood</t>
  </si>
  <si>
    <t>Severity</t>
  </si>
  <si>
    <t xml:space="preserve">Sheet 8: Risk Level &amp; Tolerability Table </t>
  </si>
  <si>
    <t>SRM Report Form</t>
  </si>
  <si>
    <t>Hazard Registration</t>
  </si>
  <si>
    <t>Risk Management</t>
  </si>
  <si>
    <t>SRM Task/ Project Status*</t>
  </si>
  <si>
    <t>Item</t>
  </si>
  <si>
    <t>Area/ Operation/ Equipment</t>
  </si>
  <si>
    <t>Hazard [H] / Threat [T]</t>
  </si>
  <si>
    <r>
      <rPr>
        <b/>
        <sz val="12"/>
        <color theme="1"/>
        <rFont val="Calibri"/>
        <family val="2"/>
        <scheme val="minor"/>
      </rPr>
      <t>Top-Event [TE]</t>
    </r>
    <r>
      <rPr>
        <sz val="11"/>
        <color theme="1"/>
        <rFont val="Calibri"/>
        <family val="2"/>
        <scheme val="minor"/>
      </rPr>
      <t xml:space="preserve">
(Reported / Projected)*</t>
    </r>
  </si>
  <si>
    <r>
      <rPr>
        <b/>
        <sz val="12"/>
        <color theme="1"/>
        <rFont val="Calibri"/>
        <family val="2"/>
        <scheme val="minor"/>
      </rPr>
      <t>Consequence [C]</t>
    </r>
    <r>
      <rPr>
        <sz val="11"/>
        <color theme="1"/>
        <rFont val="Calibri"/>
        <family val="2"/>
        <scheme val="minor"/>
      </rPr>
      <t xml:space="preserve">
(Reported / Projected)*</t>
    </r>
  </si>
  <si>
    <t>Recommended Action</t>
  </si>
  <si>
    <t>SRM Project Assignment</t>
  </si>
  <si>
    <t>SRM Project Completion</t>
  </si>
  <si>
    <r>
      <rPr>
        <sz val="11"/>
        <color theme="1"/>
        <rFont val="Calibri"/>
        <family val="2"/>
        <scheme val="minor"/>
      </rPr>
      <t>Generic Hazard/ Threat</t>
    </r>
    <r>
      <rPr>
        <sz val="10"/>
        <color theme="1"/>
        <rFont val="Calibri"/>
        <family val="2"/>
        <scheme val="minor"/>
      </rPr>
      <t xml:space="preserve">
(Original Report)</t>
    </r>
  </si>
  <si>
    <t>Specific Hazard/ Threat*</t>
  </si>
  <si>
    <t>Hazard ID Code</t>
  </si>
  <si>
    <t>Source of Hazard Information*</t>
  </si>
  <si>
    <t>Hazard Nature/ Frequency</t>
  </si>
  <si>
    <t>Conventional Corrective Action*</t>
  </si>
  <si>
    <t>SRM Action*
[Yes / No]</t>
  </si>
  <si>
    <t>Action Priority Level* 
(H, M, L)</t>
  </si>
  <si>
    <t>Orgn/ Dept / Sect</t>
  </si>
  <si>
    <t>Project I/C</t>
  </si>
  <si>
    <t>Date Activated</t>
  </si>
  <si>
    <t>Date Completed &amp; SRM Rpt Ref</t>
  </si>
  <si>
    <t>Next Review Date</t>
  </si>
  <si>
    <t>Remarks</t>
  </si>
  <si>
    <t>Example</t>
  </si>
  <si>
    <t>A320 aircraft operation.</t>
  </si>
  <si>
    <t xml:space="preserve">Rats in vicinity of aircraft </t>
  </si>
  <si>
    <t>[H] – One large rat sighted by cabin crew in A320 aircraft during cruise</t>
  </si>
  <si>
    <t>OPS-ALPHA-H1-M-013</t>
  </si>
  <si>
    <t>Inflight incident notification report ref: A320/ OPS/ 012/ 2005.</t>
  </si>
  <si>
    <t xml:space="preserve">Aircraft wiring/ equipment damage by rats (projected).
</t>
  </si>
  <si>
    <t>Medium</t>
  </si>
  <si>
    <t>A320 Operations</t>
  </si>
  <si>
    <t>ABC</t>
  </si>
  <si>
    <t>Hazard ID Code:</t>
  </si>
  <si>
    <t xml:space="preserve">Sector (1) - Organization (2) - Hazard No (3) - Priority Level (4) - Year (5)  </t>
  </si>
  <si>
    <r>
      <rPr>
        <b/>
        <sz val="11"/>
        <rFont val="Calibri"/>
        <family val="2"/>
        <scheme val="minor"/>
      </rPr>
      <t>Sector</t>
    </r>
    <r>
      <rPr>
        <sz val="11"/>
        <rFont val="Calibri"/>
        <family val="2"/>
        <scheme val="minor"/>
      </rPr>
      <t>: AGA / ANS / OPS / DMO / AMO / MDO* (*MDO - Materials Distribution Organizations, including fuel distribution)</t>
    </r>
  </si>
  <si>
    <r>
      <rPr>
        <b/>
        <sz val="11"/>
        <color theme="1"/>
        <rFont val="Calibri"/>
        <family val="2"/>
        <scheme val="minor"/>
      </rPr>
      <t>Organization</t>
    </r>
    <r>
      <rPr>
        <sz val="11"/>
        <color theme="1"/>
        <rFont val="Calibri"/>
        <family val="2"/>
        <scheme val="minor"/>
      </rPr>
      <t>: Five letters code (eg ALPHA - Alpha Airline)</t>
    </r>
  </si>
  <si>
    <r>
      <rPr>
        <b/>
        <sz val="11"/>
        <color theme="1"/>
        <rFont val="Calibri"/>
        <family val="2"/>
        <scheme val="minor"/>
      </rPr>
      <t>Hazard No</t>
    </r>
    <r>
      <rPr>
        <sz val="11"/>
        <color theme="1"/>
        <rFont val="Calibri"/>
        <family val="2"/>
        <scheme val="minor"/>
      </rPr>
      <t>: Hazard number (eg H001) as assigned by the organization concerned within a given Year.</t>
    </r>
  </si>
  <si>
    <r>
      <rPr>
        <b/>
        <sz val="11"/>
        <color theme="1"/>
        <rFont val="Calibri"/>
        <family val="2"/>
        <scheme val="minor"/>
      </rPr>
      <t>Priority Level</t>
    </r>
    <r>
      <rPr>
        <sz val="11"/>
        <color theme="1"/>
        <rFont val="Calibri"/>
        <family val="2"/>
        <scheme val="minor"/>
      </rPr>
      <t>: Hazard prioritization Level [High (Accident), Medium (Serious Incident), Low (Incident)].</t>
    </r>
  </si>
  <si>
    <r>
      <rPr>
        <b/>
        <sz val="11"/>
        <color theme="1"/>
        <rFont val="Calibri"/>
        <family val="2"/>
        <scheme val="minor"/>
      </rPr>
      <t>Year</t>
    </r>
    <r>
      <rPr>
        <sz val="11"/>
        <color theme="1"/>
        <rFont val="Calibri"/>
        <family val="2"/>
        <scheme val="minor"/>
      </rPr>
      <t>: Year when the Hazard was registered in the organization's Hazard Register.</t>
    </r>
  </si>
  <si>
    <t>Hazard ID Code Illustration:</t>
  </si>
  <si>
    <t>a)</t>
  </si>
  <si>
    <r>
      <rPr>
        <b/>
        <sz val="11"/>
        <rFont val="Calibri"/>
        <family val="2"/>
        <scheme val="minor"/>
      </rPr>
      <t>OPS-ALPHA-H001-M-013</t>
    </r>
    <r>
      <rPr>
        <sz val="11"/>
        <rFont val="Calibri"/>
        <family val="2"/>
        <scheme val="minor"/>
      </rPr>
      <t xml:space="preserve"> [Air Operations - Alpha Airline - Hazard #1 - Moderate Priority - Year 2013]</t>
    </r>
  </si>
  <si>
    <t>b)</t>
  </si>
  <si>
    <r>
      <rPr>
        <b/>
        <sz val="11"/>
        <rFont val="Calibri"/>
        <family val="2"/>
        <scheme val="minor"/>
      </rPr>
      <t>AGA-GATB-H005-L-012</t>
    </r>
    <r>
      <rPr>
        <sz val="11"/>
        <rFont val="Calibri"/>
        <family val="2"/>
        <scheme val="minor"/>
      </rPr>
      <t xml:space="preserve"> [Aerodrome - Timbaktu Airport - Hazard #5 - Low Priority - Year 2012]</t>
    </r>
  </si>
  <si>
    <r>
      <rPr>
        <b/>
        <sz val="14"/>
        <rFont val="Calibri"/>
        <family val="2"/>
        <scheme val="minor"/>
      </rPr>
      <t>*Explanatory Notes</t>
    </r>
    <r>
      <rPr>
        <sz val="14"/>
        <rFont val="Calibri"/>
        <family val="2"/>
        <scheme val="minor"/>
      </rPr>
      <t xml:space="preserve">: </t>
    </r>
  </si>
  <si>
    <r>
      <rPr>
        <b/>
        <sz val="11"/>
        <rFont val="Calibri"/>
        <family val="2"/>
        <scheme val="minor"/>
      </rPr>
      <t>Specific Hazard/ Threat</t>
    </r>
    <r>
      <rPr>
        <sz val="11"/>
        <rFont val="Calibri"/>
        <family val="2"/>
        <scheme val="minor"/>
      </rPr>
      <t>: If more than one Hazard/ Threat identified, register such additional Hazard/ Threat under new row/ item</t>
    </r>
  </si>
  <si>
    <r>
      <rPr>
        <b/>
        <sz val="11"/>
        <rFont val="Calibri"/>
        <family val="2"/>
        <scheme val="minor"/>
      </rPr>
      <t>Source of Information</t>
    </r>
    <r>
      <rPr>
        <sz val="11"/>
        <rFont val="Calibri"/>
        <family val="2"/>
        <scheme val="minor"/>
      </rPr>
      <t>: Hazard information as may be extracted from - Voluntary Hazard Rpt, Occurrence Notification/ Investigation Rpt, Internal Audit Rpt, External Audit Rpt, Hazard Survey Rpt, Operational Data Review Rpt</t>
    </r>
  </si>
  <si>
    <r>
      <rPr>
        <b/>
        <sz val="11"/>
        <rFont val="Calibri"/>
        <family val="2"/>
        <scheme val="minor"/>
      </rPr>
      <t>Corrective Action</t>
    </r>
    <r>
      <rPr>
        <sz val="11"/>
        <rFont val="Calibri"/>
        <family val="2"/>
        <scheme val="minor"/>
      </rPr>
      <t xml:space="preserve">: If the Hazard can be effectively eliminated through conventional corrective action (eg disposal, repair, replacement, modification), annotate YES with the action taken/ recommended. Otherwise annotate NO. </t>
    </r>
  </si>
  <si>
    <r>
      <rPr>
        <b/>
        <sz val="11"/>
        <color theme="1"/>
        <rFont val="Calibri"/>
        <family val="2"/>
        <scheme val="minor"/>
      </rPr>
      <t>SRM Action</t>
    </r>
    <r>
      <rPr>
        <sz val="11"/>
        <color theme="1"/>
        <rFont val="Calibri"/>
        <family val="2"/>
        <scheme val="minor"/>
      </rPr>
      <t>: Annotate YES to indicate systematic SRM action is recommended (or has been taken already). Annotate NO if systematic SRM action is not recommended (or not necessary).</t>
    </r>
  </si>
  <si>
    <r>
      <rPr>
        <b/>
        <sz val="11"/>
        <color theme="1"/>
        <rFont val="Calibri"/>
        <family val="2"/>
        <scheme val="minor"/>
      </rPr>
      <t>Priority Level:</t>
    </r>
    <r>
      <rPr>
        <sz val="11"/>
        <color theme="1"/>
        <rFont val="Calibri"/>
        <family val="2"/>
        <scheme val="minor"/>
      </rPr>
      <t xml:space="preserve"> SRM or Corrective Action Priority Level based on (Annex 13) occurrence category of the projected (or reported) Top-Event or Consequence. Accident - High; Serious Incident - Medium; Incident - Low.</t>
    </r>
  </si>
  <si>
    <r>
      <rPr>
        <b/>
        <sz val="11"/>
        <color theme="1"/>
        <rFont val="Calibri"/>
        <family val="2"/>
        <scheme val="minor"/>
      </rPr>
      <t>SRM Task/ Project Status:</t>
    </r>
    <r>
      <rPr>
        <sz val="11"/>
        <color theme="1"/>
        <rFont val="Calibri"/>
        <family val="2"/>
        <scheme val="minor"/>
      </rPr>
      <t xml:space="preserve"> This column for registration of assigned (new) SRM project, or a previously completed SRM project (with respect to the specific H&gt;TE&gt;C thread).</t>
    </r>
  </si>
  <si>
    <t>Note: Refer sheet 13 for an illustration of how this registered Hazard "OPS-ALPHA-H1-M-013" is followed up with a Safety Risk Mitigation (SRM) process.</t>
  </si>
  <si>
    <t xml:space="preserve">Possible additional Code (Hazard Type): ENV, Tech, ORG, Human (CICTT) </t>
  </si>
  <si>
    <t>H</t>
  </si>
  <si>
    <t>UC</t>
  </si>
  <si>
    <t>UC-1</t>
  </si>
  <si>
    <t>SRA Table - Hazard Approach</t>
  </si>
  <si>
    <t>Individual SRM Tasks</t>
  </si>
  <si>
    <t>TE-1</t>
  </si>
  <si>
    <t>TE</t>
  </si>
  <si>
    <t>Task #</t>
  </si>
  <si>
    <t>Thread</t>
  </si>
  <si>
    <t>H-1</t>
  </si>
  <si>
    <t>H-1 &gt; TE-1 &gt; UC-1</t>
  </si>
  <si>
    <t>UC-2</t>
  </si>
  <si>
    <t>H-1 &gt; TE-1 &gt; UC-2</t>
  </si>
  <si>
    <t>UC-3</t>
  </si>
  <si>
    <t>H-1 &gt; UC-3</t>
  </si>
  <si>
    <t>TE-2</t>
  </si>
  <si>
    <t>UC-4</t>
  </si>
  <si>
    <t>H-1 &gt; TE-2 &gt; UC-4</t>
  </si>
  <si>
    <t>UC-5</t>
  </si>
  <si>
    <t>H-1 &gt; TE-2 &gt; UC-5</t>
  </si>
  <si>
    <t>1. HAZARD (H) Approach</t>
  </si>
  <si>
    <t>2. TOP EVENT (TE) Approach</t>
  </si>
  <si>
    <t>SRA Table - TE Approach</t>
  </si>
  <si>
    <t>H-2</t>
  </si>
  <si>
    <t>H-2 &gt; TE-1 &gt; UC-2</t>
  </si>
  <si>
    <t>H-3</t>
  </si>
  <si>
    <t>H-3 &gt; TE-1 &gt; UC-3</t>
  </si>
  <si>
    <t>SRA Table - UC Approach</t>
  </si>
  <si>
    <t>H-2 &gt; TE-1 &gt; UC-1</t>
  </si>
  <si>
    <t>H-3 &gt; TE-2 &gt; UC-1</t>
  </si>
  <si>
    <t>H-4</t>
  </si>
  <si>
    <t>H-4 &gt; TE-2 &gt; UC-1</t>
  </si>
  <si>
    <t>3. ACCIDENT (Ultimate Consequence) Approach</t>
  </si>
  <si>
    <t xml:space="preserve">Within a given SRM Project, regardless of the above three H&gt;TE&gt;UC collation approach taken, the intent is to identify all the various H&gt;TE&gt;UC threads. Each H&gt;TE&gt;UC thread will then constitute a potential SRM Task. The given SRM Project is deemed to be completed, when every thread of the identified H&gt;TE&gt;UC combinations have been individually subjected to a SRM exercise, where applicable. </t>
  </si>
  <si>
    <t>Note: Original document in / SRA_3 Approaches_R2</t>
  </si>
  <si>
    <t>SMM Appendix 3, chapter 2 (updated Mar 2014)</t>
  </si>
  <si>
    <t>How a Bow-Tie Output Diagram can look like</t>
  </si>
  <si>
    <t>BTXP OEM website: http://cgerisk.com/</t>
  </si>
  <si>
    <t>Trial software download, etc</t>
  </si>
  <si>
    <t xml:space="preserve">When performing HIRM  for a given Process/ Operation with anticipated multiple Threats-Consequences, the BTXP SRM process should be done in 2 stages:
Stage 1 : Brainstorm all credible Hazards/ Threats, Top Events and Consequences associated with that given Operation. Make a Listing of all credible (H&gt;TE&gt;C) incident scenarios from this brainstorming stage.
Stage 2: Given that BTXP has a “Top Event” centric protocol, the SRM project team will then initiate one BTXP Diagram for each of the Top Events identified in stage 1. From each single TE, the team will then project and annotate all possible upstream Threats (Hazards) as well as all possible downstream Consequences in relation to that particular TE, in the Diagram. Thus, if there were say 10 TEs identified in Step 1, then there may be 10 separate BTXP Diagrams generated, in this Stage 2.
Stage 3: For each of the 10 BTXP (Stg 2) Diagrams generated, the assigned SRM team (or sub-teams) will then address each specific H&gt;TE&gt;C thread (scenario) from the Stage 2 Diagrams. Hence, for a given Stage 2 Diagram, there may be say 3 separate threads of H&gt;TE&gt;C scenarios.
Step 4: From each of these isolated single H&gt;TE&gt;C scenario, the SRM team will then generate individual BTXP Diagrams. Within each of these “Single Thread Diagrams”, the SRM team will then evaluate the PCs &amp; RMs and the rest of the risk mitigation process including the Resultant (Residual) Risk Index. 
The SRM team’s intent/ task is to make sure that each of these single H&gt;TE&gt;C scenarios will have an adequate package of PCs and RMs to obtain a tolerable Resultant risk index. 
</t>
  </si>
  <si>
    <t>Evaluate impact of the Outcome to 7 Areas [Sht 4C]</t>
  </si>
  <si>
    <t>Fig 3 - Consequence [C] Impact Score Sheet</t>
  </si>
  <si>
    <t>CBSV (SUM) of E-PCs, N-PCs, E-RMs and N-RMs [Note comment flag] &gt;&gt;</t>
  </si>
  <si>
    <r>
      <t xml:space="preserve">CBSV of ONB </t>
    </r>
    <r>
      <rPr>
        <u/>
        <sz val="9"/>
        <rFont val="Calibri"/>
        <family val="2"/>
        <scheme val="minor"/>
      </rPr>
      <t>(Applicable if No of PCs and RMs is &gt; ONB) &gt;&gt;</t>
    </r>
  </si>
  <si>
    <r>
      <t xml:space="preserve">A mitigating action or defence to block or prevent a Hazard/ Threat from escalating into a Top-Event (Likelihood Control).
</t>
    </r>
    <r>
      <rPr>
        <i/>
        <u/>
        <sz val="14"/>
        <rFont val="Calibri"/>
        <family val="2"/>
      </rPr>
      <t>Existing PCs</t>
    </r>
    <r>
      <rPr>
        <i/>
        <sz val="14"/>
        <rFont val="Calibri"/>
        <family val="2"/>
      </rPr>
      <t xml:space="preserve"> refer to current/ known/ established PCs which have been in place before the current HIRM exercise. 
</t>
    </r>
    <r>
      <rPr>
        <i/>
        <u/>
        <sz val="14"/>
        <rFont val="Calibri"/>
        <family val="2"/>
      </rPr>
      <t>New PCs</t>
    </r>
    <r>
      <rPr>
        <i/>
        <sz val="14"/>
        <rFont val="Calibri"/>
        <family val="2"/>
      </rPr>
      <t xml:space="preserve"> refer to new/ additional/ modified PCs being recommended, proposed or which have been put in place as a result of the current HIRM exercise.</t>
    </r>
  </si>
  <si>
    <t>CBSV (SUM) of E-PCs and E-RMs &gt;&gt;</t>
  </si>
  <si>
    <r>
      <t xml:space="preserve">CBSV of ONB </t>
    </r>
    <r>
      <rPr>
        <u/>
        <sz val="9"/>
        <rFont val="Calibri"/>
        <family val="2"/>
        <scheme val="minor"/>
      </rPr>
      <t>(Applicable if No of E-PCs and E-RMs is &gt; ONB) &gt;&gt;</t>
    </r>
  </si>
  <si>
    <t>Follow the 10 Steps procedure within the Risk Index assessment Tables (5-1 &amp; 5-2) to obtain the Existing &amp; Resultant Risk Index for your Consequence.</t>
  </si>
  <si>
    <t>8. Upon completion of SRM Worksheet, proceed to fill out the SRM Report form (Sheet 10).</t>
  </si>
  <si>
    <r>
      <t xml:space="preserve">&lt;&lt;&lt; Unhide additional </t>
    </r>
    <r>
      <rPr>
        <b/>
        <sz val="9"/>
        <rFont val="Calibri"/>
        <family val="2"/>
        <scheme val="minor"/>
      </rPr>
      <t>PC/ RM</t>
    </r>
    <r>
      <rPr>
        <sz val="9"/>
        <rFont val="Calibri"/>
        <family val="2"/>
        <scheme val="minor"/>
      </rPr>
      <t xml:space="preserve"> rows here where applicable.</t>
    </r>
  </si>
  <si>
    <t>Table 3 - Barrier Strength Value (BSV)</t>
  </si>
  <si>
    <t>Existing Tolerability of Consequence [Sht 8] &gt;&gt;</t>
  </si>
  <si>
    <t>Resultant Tolerability of Consequence [Sht 8] &gt;&gt;</t>
  </si>
  <si>
    <t>BSV of E-PCs and Existing-RMs [Sht 4B]:</t>
  </si>
  <si>
    <t>&lt;&lt;&lt; Unhide SC Rows here where applicable.</t>
  </si>
  <si>
    <t>Description of Existing Severity Controls [SC] to mitigate C</t>
  </si>
  <si>
    <t>Description of New Severity Controls [SC] to mitigate C</t>
  </si>
  <si>
    <t xml:space="preserve">E-SC1: </t>
  </si>
  <si>
    <t>E-SC2:</t>
  </si>
  <si>
    <t>N-SC2:</t>
  </si>
  <si>
    <t>Resultant Severity</t>
  </si>
  <si>
    <t>Existing Severity</t>
  </si>
  <si>
    <t>Impact Score (Existing Severity)</t>
  </si>
  <si>
    <t>Take note of applicable ONB &amp; CBSV-Likelihood Table for the identified Severity value [Sht 4A, Table 3]</t>
  </si>
  <si>
    <t>Revise Severity value of the Consequence</t>
  </si>
  <si>
    <t>Revised Severity value of the Consequence</t>
  </si>
  <si>
    <t>3a</t>
  </si>
  <si>
    <t>3b</t>
  </si>
  <si>
    <t>Output 3b (Severity value) + Output 5 (Likelihood value) = Risk Index (of the Outcome)</t>
  </si>
  <si>
    <t>Severity Controls (SC)</t>
  </si>
  <si>
    <t>Assess the SCs qualitatively [Sht 4C, Figure 3]</t>
  </si>
  <si>
    <t>3. Identify and annotate Existing Preventive Controls (E-PCs) and Existing Recovery Measures (E-RMs) in applicable columns provided (2 to 11, 31 to 40). Also identify any Severity Controls (E-SCs) in columns 31-44.</t>
  </si>
  <si>
    <t>5. Based on the annotated E-PCs, N-PCs and E-SCs, assess the Existing Risk Index (Severity &amp; Likelihood) &amp; its Tolerability in columns 43-44. Follow the 10 Steps in Table 5-1 to obtain the E-RI of the C.</t>
  </si>
  <si>
    <t>6. If the Existing Risk Index &amp; Tolerability is deemed unacceptable, then proceed to enhance or recommend New Preventive Controls (N-PCs) and New Recovery Measures (N-RMs) in applicable columns provided (16-25, 45-54). If possible, enhance or recommend New Severity Controls (N-SCs) in columns 45-58.</t>
  </si>
  <si>
    <r>
      <t xml:space="preserve">7. Assess the Resultant Risk Index &amp; Tolerability (columns 59-60) of the C, based on the E-PCs and E-RMs </t>
    </r>
    <r>
      <rPr>
        <u/>
        <sz val="12"/>
        <color theme="1"/>
        <rFont val="Calibri"/>
        <family val="2"/>
        <scheme val="minor"/>
      </rPr>
      <t>plus</t>
    </r>
    <r>
      <rPr>
        <sz val="12"/>
        <color theme="1"/>
        <rFont val="Calibri"/>
        <family val="2"/>
        <scheme val="minor"/>
      </rPr>
      <t xml:space="preserve"> the N-PCs and N-RMs, as well as the N-SCs (if any).  Follow the 10 steps in Table 5-2 to obtain the R-RI of the C.
</t>
    </r>
  </si>
  <si>
    <r>
      <t xml:space="preserve">Based on the </t>
    </r>
    <r>
      <rPr>
        <u/>
        <sz val="14"/>
        <rFont val="Calibri"/>
        <family val="2"/>
        <scheme val="minor"/>
      </rPr>
      <t>Existing</t>
    </r>
    <r>
      <rPr>
        <sz val="14"/>
        <rFont val="Calibri"/>
        <family val="2"/>
        <scheme val="minor"/>
      </rPr>
      <t xml:space="preserve"> PCs/ RMs and SCs being in place, assess the </t>
    </r>
    <r>
      <rPr>
        <u/>
        <sz val="14"/>
        <rFont val="Calibri"/>
        <family val="2"/>
        <scheme val="minor"/>
      </rPr>
      <t>Existing</t>
    </r>
    <r>
      <rPr>
        <sz val="14"/>
        <rFont val="Calibri"/>
        <family val="2"/>
        <scheme val="minor"/>
      </rPr>
      <t xml:space="preserve"> Risk Index (Severity &amp; Likelihood) of the projected C. Follow the 10 Steps instructions within the two </t>
    </r>
    <r>
      <rPr>
        <u/>
        <sz val="14"/>
        <rFont val="Calibri"/>
        <family val="2"/>
        <scheme val="minor"/>
      </rPr>
      <t>Existing</t>
    </r>
    <r>
      <rPr>
        <sz val="14"/>
        <rFont val="Calibri"/>
        <family val="2"/>
        <scheme val="minor"/>
      </rPr>
      <t xml:space="preserve"> Risk Index calculation Table 5-1.
</t>
    </r>
  </si>
  <si>
    <r>
      <t xml:space="preserve">If the </t>
    </r>
    <r>
      <rPr>
        <u/>
        <sz val="14"/>
        <rFont val="Calibri"/>
        <family val="2"/>
        <scheme val="minor"/>
      </rPr>
      <t>Existing</t>
    </r>
    <r>
      <rPr>
        <sz val="14"/>
        <rFont val="Calibri"/>
        <family val="2"/>
        <scheme val="minor"/>
      </rPr>
      <t xml:space="preserve"> Risk Index's Tolerability is unacceptable to the SRM team/ organization (eg Extreme/ High risk/ Moderate risk), proceed to evaluate possible enhancement of Existing PCs/ RMs/ SCs and/ or recommend New (additional) PCs/ RMs/ SCs in order to further mitigate (reduce) the Risk Index to an acceptable level.</t>
    </r>
  </si>
  <si>
    <r>
      <t xml:space="preserve">When enhanced and/ or New PCs/ RMs/ SCs are identified/ declared (together with the Existing PCs/ RMs/ SCs), proceed to assess the </t>
    </r>
    <r>
      <rPr>
        <u/>
        <sz val="14"/>
        <rFont val="Calibri"/>
        <family val="2"/>
        <scheme val="minor"/>
      </rPr>
      <t>Resultant</t>
    </r>
    <r>
      <rPr>
        <sz val="14"/>
        <rFont val="Calibri"/>
        <family val="2"/>
        <scheme val="minor"/>
      </rPr>
      <t xml:space="preserve"> Risk Index (Severity &amp; Likehood) of the projected C. Follow the 10 Steps instructions within the </t>
    </r>
    <r>
      <rPr>
        <u/>
        <sz val="14"/>
        <rFont val="Calibri"/>
        <family val="2"/>
        <scheme val="minor"/>
      </rPr>
      <t>Resultant</t>
    </r>
    <r>
      <rPr>
        <sz val="14"/>
        <rFont val="Calibri"/>
        <family val="2"/>
        <scheme val="minor"/>
      </rPr>
      <t xml:space="preserve"> Risk Index calculation Table 5-2.</t>
    </r>
  </si>
  <si>
    <t>Existing Risk Index of Consequence [Pairing of Step 1 + 8] &gt;&gt;</t>
  </si>
  <si>
    <t>Resultant Risk Index of Consequence [Pairing of Step 1 + 8] &gt;&gt;</t>
  </si>
  <si>
    <t>BSV of E-PCs, N-PCs, E-RMs, and N-RMs [Sht 4B]:</t>
  </si>
  <si>
    <t>CBSV of Consequence (CBSV in Step 5 or 6, whichever is applicable) &gt;&gt;</t>
  </si>
  <si>
    <t>Description of Existing Preventive Controls [E-PC]</t>
  </si>
  <si>
    <t>Description of New Preventive Controls [N-PC]</t>
  </si>
  <si>
    <t>Description of Existing Recovery Measures [E-RM]</t>
  </si>
  <si>
    <t>Description of New Recovery Measures [N-RM]</t>
  </si>
  <si>
    <t>Few consequences</t>
  </si>
  <si>
    <t>• Nuisance
• Operating limitations
• Use of emergency procedures
• Minor incident</t>
  </si>
  <si>
    <t>Hazardous</t>
  </si>
  <si>
    <t>• A large reduction in safety margins, physical distress or a workload such that operational
personnel cannot be relied upon to perform their tasks accurately or completely
• Serious injury
• Major equipment damage</t>
  </si>
  <si>
    <t>• A significant reduction in safety margins, a reduction in the ability of operational
personnel to cope with adverse operating conditions as a result of an increase in
workload or as a result of conditions impairing their efficiency
• Serious incident
• Injury to persons</t>
  </si>
  <si>
    <t>• Aircraft / equipment destroyed
• Multiple deaths</t>
  </si>
  <si>
    <t>Intolerable</t>
  </si>
  <si>
    <t>Tolerable</t>
  </si>
  <si>
    <t>Acceptable</t>
  </si>
  <si>
    <t>Likely to occur many times (has occurred frequently)</t>
  </si>
  <si>
    <t>Likely to occur sometimes (has occurred infrequently)</t>
  </si>
  <si>
    <t>Unlikely to occur, but possible (has occurred rarely)</t>
  </si>
  <si>
    <t>Very unlikely to occur (not known to have occurred)</t>
  </si>
  <si>
    <t>Almost inconceivable that the event will occur</t>
  </si>
  <si>
    <t>A. Catastrophic</t>
  </si>
  <si>
    <t>B. Hazardous</t>
  </si>
  <si>
    <t>C. Major</t>
  </si>
  <si>
    <t>D. Minor</t>
  </si>
  <si>
    <t>E. Negligible</t>
  </si>
  <si>
    <t>Intolerable (5A)</t>
  </si>
  <si>
    <t>Intolerable (5B)</t>
  </si>
  <si>
    <t>Acceptable (1E)</t>
  </si>
  <si>
    <t>Acceptable (1D)</t>
  </si>
  <si>
    <t>Acceptable(1C)</t>
  </si>
  <si>
    <t>Acceptable  (1B)</t>
  </si>
  <si>
    <t>Acceptable (2E)</t>
  </si>
  <si>
    <t>Acceptable (3E)</t>
  </si>
  <si>
    <t>Acceptable (2D)</t>
  </si>
  <si>
    <t>Tolerable (5D)</t>
  </si>
  <si>
    <t>Tolerable (5E)</t>
  </si>
  <si>
    <t>Tolerable (4E)</t>
  </si>
  <si>
    <t>Tolerable (4D)</t>
  </si>
  <si>
    <t>Tolerable (3D)</t>
  </si>
  <si>
    <t>Tolerable (4C)</t>
  </si>
  <si>
    <t>Tolerable (3C)</t>
  </si>
  <si>
    <t>Tolerable  (2C)</t>
  </si>
  <si>
    <t>Tolerable  (2B)</t>
  </si>
  <si>
    <t>Tolerable (3B)</t>
  </si>
  <si>
    <t>Tolerable (2A)</t>
  </si>
  <si>
    <t>Tolerable (1A)</t>
  </si>
  <si>
    <t>Intolerable (4A)</t>
  </si>
  <si>
    <t>Intolerable (3A)</t>
  </si>
  <si>
    <t>Intolerable (4B)</t>
  </si>
  <si>
    <t>Intolerable (5C)</t>
  </si>
  <si>
    <t>Safety Risk Description</t>
  </si>
  <si>
    <r>
      <rPr>
        <b/>
        <sz val="11"/>
        <color rgb="FFC00000"/>
        <rFont val="Calibri"/>
        <family val="2"/>
        <scheme val="minor"/>
      </rPr>
      <t xml:space="preserve">STOP OPERATION OR PROCESS IMMEDIATELY. </t>
    </r>
    <r>
      <rPr>
        <sz val="11"/>
        <color rgb="FFC00000"/>
        <rFont val="Calibri"/>
        <family val="2"/>
        <scheme val="minor"/>
      </rPr>
      <t xml:space="preserve">
Take immediate action to mitigate the risk or stop the
activity. Perform priority safety risk mitigation to ensure
additional or enhanced preventative controls are in place
to bring down the safety risk index to tolerable.</t>
    </r>
  </si>
  <si>
    <r>
      <rPr>
        <b/>
        <sz val="11"/>
        <color theme="9" tint="-0.249977111117893"/>
        <rFont val="Calibri"/>
        <family val="2"/>
        <scheme val="minor"/>
      </rPr>
      <t>REVIEW.</t>
    </r>
    <r>
      <rPr>
        <sz val="11"/>
        <color theme="9" tint="-0.249977111117893"/>
        <rFont val="Calibri"/>
        <family val="2"/>
        <scheme val="minor"/>
      </rPr>
      <t xml:space="preserve"> 
Can be tolerated based on the safety risk mitigation. It
may require management decision to accept the risk.</t>
    </r>
  </si>
  <si>
    <r>
      <rPr>
        <b/>
        <sz val="11"/>
        <color rgb="FF00B050"/>
        <rFont val="Calibri"/>
        <family val="2"/>
        <scheme val="minor"/>
      </rPr>
      <t xml:space="preserve">NO ACTION REQUIRED. </t>
    </r>
    <r>
      <rPr>
        <sz val="11"/>
        <color rgb="FF00B050"/>
        <rFont val="Calibri"/>
        <family val="2"/>
        <scheme val="minor"/>
      </rPr>
      <t xml:space="preserve">
Acceptable as is. No further safety risk mitigation
required.</t>
    </r>
  </si>
  <si>
    <t>Sheet 10B</t>
  </si>
  <si>
    <t>Total 13 Sheets in this Excel document</t>
  </si>
  <si>
    <t xml:space="preserve">N-SC1: </t>
  </si>
  <si>
    <t xml:space="preserve">EF/UC&gt;E-PC1:  </t>
  </si>
  <si>
    <t xml:space="preserve">EF/UC&gt;
E-PC1 </t>
  </si>
  <si>
    <t xml:space="preserve">EF/UC&gt;
E-PC2 </t>
  </si>
  <si>
    <t>EF/UC&gt;
E-PC3</t>
  </si>
  <si>
    <t>EF/UC&gt;
E-PC4</t>
  </si>
  <si>
    <t>EF/UC&gt;
E-PC5</t>
  </si>
  <si>
    <t>EF/UC&gt;
E-PC6</t>
  </si>
  <si>
    <t>EF/UC&gt;
E-PC7</t>
  </si>
  <si>
    <t>EF/UC&gt;
E-PC8</t>
  </si>
  <si>
    <t xml:space="preserve">EC&gt;EF/UC&gt;
E-PC8 </t>
  </si>
  <si>
    <t xml:space="preserve">EC&gt;EF/UC&gt;
E-PC7 </t>
  </si>
  <si>
    <t xml:space="preserve">EC&gt;EF/UC&gt;
E-PC6 </t>
  </si>
  <si>
    <t xml:space="preserve">EC&gt;EF/UC&gt;
E-PC5 </t>
  </si>
  <si>
    <t xml:space="preserve">EC&gt;EF/UC&gt;
E-PC4 </t>
  </si>
  <si>
    <t xml:space="preserve">EC&gt;EF/UC&gt;
E-PC3 </t>
  </si>
  <si>
    <t xml:space="preserve">EC&gt;EF/UC&gt;
E-PC1 </t>
  </si>
  <si>
    <t xml:space="preserve">EC&gt;EF/UC&gt;
E-PC2 </t>
  </si>
  <si>
    <t xml:space="preserve">EF/UC&gt;
N-PC1 </t>
  </si>
  <si>
    <t xml:space="preserve">EF/UC&gt;
N-PC2 </t>
  </si>
  <si>
    <t>EF/UC&gt;
N-PC3</t>
  </si>
  <si>
    <t>EF/UC&gt;
N-PC4</t>
  </si>
  <si>
    <t>EF/UC&gt;
N-PC5</t>
  </si>
  <si>
    <t>EF/UC&gt;
N-PC6</t>
  </si>
  <si>
    <t>EF/UC&gt;
N-PC7</t>
  </si>
  <si>
    <t>EF/UC&gt;
N-PC8</t>
  </si>
  <si>
    <t>EC&gt;EF/UC&gt;
N-PC8</t>
  </si>
  <si>
    <t>EC&gt;EF/UC&gt;
N-PC7</t>
  </si>
  <si>
    <t>EC&gt;EF/UC&gt;
N-PC6</t>
  </si>
  <si>
    <t>EC&gt;EF/UC&gt;
N-PC5</t>
  </si>
  <si>
    <t>EC&gt;EF/UC&gt;
N-PC4</t>
  </si>
  <si>
    <t>EC&gt;EF/UC&gt;
N-PC3</t>
  </si>
  <si>
    <t xml:space="preserve">EC&gt;EF/UC&gt;
N-PC1 </t>
  </si>
  <si>
    <t>EC&gt;EF/UC&gt;
N-PC2</t>
  </si>
  <si>
    <t xml:space="preserve">EF/UC&gt;
E-RM1 </t>
  </si>
  <si>
    <t>EF/UC&gt;
E-RM2</t>
  </si>
  <si>
    <t>EF/UC&gt;
E-RM3</t>
  </si>
  <si>
    <t>EF/UC&gt;
E-RM4</t>
  </si>
  <si>
    <t>EF/UC&gt;
E-RM5</t>
  </si>
  <si>
    <t>EF/UC&gt;
E-RM6</t>
  </si>
  <si>
    <t>EF/UC&gt;
E-RM7</t>
  </si>
  <si>
    <t>EF/UC&gt;
E-RM8</t>
  </si>
  <si>
    <t>EC&gt;EF/UC&gt;
E-RM8</t>
  </si>
  <si>
    <t>EC&gt;EF/UC&gt;
E-RM7</t>
  </si>
  <si>
    <t>EC&gt;EF/UC&gt;
E-RM6</t>
  </si>
  <si>
    <t>EC&gt;EF/UC&gt;
E-RM5</t>
  </si>
  <si>
    <t>EC&gt;EF/UC&gt;
E-RM4</t>
  </si>
  <si>
    <t>EC&gt;EF/UC&gt;
E-RM3</t>
  </si>
  <si>
    <t xml:space="preserve">EC&gt;EF/UC&gt;
E-RM1 </t>
  </si>
  <si>
    <t>EC&gt;EF/UC&gt;
E-RM2</t>
  </si>
  <si>
    <t xml:space="preserve">EF/UC&gt;N-
RM1 </t>
  </si>
  <si>
    <t>EF/UC&gt;N-
RM2</t>
  </si>
  <si>
    <t>EF/UC&gt;N-
RM3</t>
  </si>
  <si>
    <t>EF/UC&gt;N-
RM4</t>
  </si>
  <si>
    <t>EF/UC&gt;N-
RM5</t>
  </si>
  <si>
    <t>EF/UC&gt;N-
RM6</t>
  </si>
  <si>
    <t>EF/UC&gt;N-
RM7</t>
  </si>
  <si>
    <t>EF/UC&gt;N-
RM8</t>
  </si>
  <si>
    <t xml:space="preserve">EC&gt;EF/UC&gt;
N-RM1 </t>
  </si>
  <si>
    <t>EC&gt;EF/UC&gt;
N-RM2</t>
  </si>
  <si>
    <t>EC&gt;EF/UC&gt;
N-RM3</t>
  </si>
  <si>
    <t>EC&gt;EF/UC&gt;
N-RM4</t>
  </si>
  <si>
    <t>EC&gt;EF/UC&gt;
N-RM5</t>
  </si>
  <si>
    <t>EC&gt;EF/UC&gt;
N-RM6</t>
  </si>
  <si>
    <t>EC&gt;EF/UC&gt;
N-RM7</t>
  </si>
  <si>
    <t>EC&gt;EF/UC&gt;
N-RM8</t>
  </si>
  <si>
    <t xml:space="preserve">EC&gt;EF/UC&gt;E-PC1:  </t>
  </si>
  <si>
    <t xml:space="preserve">EF/UC&gt;E-PC2: </t>
  </si>
  <si>
    <t>EC&gt;EF/UC&gt;E-PC2:</t>
  </si>
  <si>
    <t>EF/UC&gt;E-PC3:</t>
  </si>
  <si>
    <t xml:space="preserve">EC&gt;EF/UC&gt;E-PC3: </t>
  </si>
  <si>
    <t>EF/UC&gt;E-PC4:</t>
  </si>
  <si>
    <t xml:space="preserve">EC&gt;EF/UC&gt;E-PC4: </t>
  </si>
  <si>
    <t>EF/UC&gt;E-PC5:</t>
  </si>
  <si>
    <t xml:space="preserve">EC&gt;EF/UC&gt;E-PC5: </t>
  </si>
  <si>
    <t>EF/UC&gt;E-PC6:</t>
  </si>
  <si>
    <t xml:space="preserve">EC&gt;EF/UC&gt;E-PC6: </t>
  </si>
  <si>
    <t>EF/UC&gt;E-PC7:</t>
  </si>
  <si>
    <t xml:space="preserve">EC&gt;EF/UC&gt;E-PC7: </t>
  </si>
  <si>
    <t>EF/UC&gt;E-PC8:</t>
  </si>
  <si>
    <t xml:space="preserve">EC&gt;EF/UC&gt;E-PC8: </t>
  </si>
  <si>
    <t xml:space="preserve">EF/UC&gt;N-PC1:   </t>
  </si>
  <si>
    <t xml:space="preserve">EC&gt;EF/UC&gt;N-PC1: </t>
  </si>
  <si>
    <t xml:space="preserve">EF/UC&gt;N-PC2: </t>
  </si>
  <si>
    <t xml:space="preserve">EC&gt;EF/UC&gt;N-PC2:  </t>
  </si>
  <si>
    <t>EF/UC&gt;N-PC3:</t>
  </si>
  <si>
    <t xml:space="preserve">EC&gt;EF/UC&gt;N-PC3: </t>
  </si>
  <si>
    <t>EF/UC&gt;N-PC4:</t>
  </si>
  <si>
    <t xml:space="preserve">EC&gt;EF/UC&gt;N-PC4: </t>
  </si>
  <si>
    <t>EF/UC&gt;N-PC5:</t>
  </si>
  <si>
    <t xml:space="preserve">EC&gt;EF/UC&gt;N-PC5: </t>
  </si>
  <si>
    <t>EF/UC&gt;N-PC6:</t>
  </si>
  <si>
    <t xml:space="preserve">EC&gt;EF/UC&gt;N-PC6: </t>
  </si>
  <si>
    <t>EF/UC&gt;N-PC7:</t>
  </si>
  <si>
    <t xml:space="preserve">EC&gt;EF/UC&gt;N-PC7: </t>
  </si>
  <si>
    <t>EF/UC&gt;N-PC8:</t>
  </si>
  <si>
    <t xml:space="preserve">EC&gt;EF/UC&gt;N-PC8: </t>
  </si>
  <si>
    <t xml:space="preserve">EF/UC&gt;E-RM1: </t>
  </si>
  <si>
    <t xml:space="preserve">EC&gt;EF/UC&gt;E-RM1: </t>
  </si>
  <si>
    <t xml:space="preserve">EF/UC&gt;E-RM3: </t>
  </si>
  <si>
    <t xml:space="preserve">EC&gt;EF/UC&gt;E-RM3: </t>
  </si>
  <si>
    <t>EF/UC&gt;E-RM4</t>
  </si>
  <si>
    <t xml:space="preserve">EC&gt;EF/UC&gt;E-RM4 </t>
  </si>
  <si>
    <t>EF/UC&gt;E-RM5</t>
  </si>
  <si>
    <t xml:space="preserve">EC&gt;EF/UC&gt;E-RM5 </t>
  </si>
  <si>
    <t>EF/UC&gt;E-RM6</t>
  </si>
  <si>
    <t xml:space="preserve">EC&gt;EF/UC&gt;E-RM6 </t>
  </si>
  <si>
    <t>EF/UC&gt;E-RM7</t>
  </si>
  <si>
    <t xml:space="preserve">EC&gt;EF/UC&gt;E-RM7 </t>
  </si>
  <si>
    <t>EF/UC&gt;E-RM8:</t>
  </si>
  <si>
    <t xml:space="preserve">EC&gt;EF/UC&gt;E-RM8: </t>
  </si>
  <si>
    <t>EF/UC&gt;N-RM1:</t>
  </si>
  <si>
    <t xml:space="preserve">EC&gt;EF/UC&gt;N-RM1: </t>
  </si>
  <si>
    <t xml:space="preserve">EF/UC&gt;N-RM2: </t>
  </si>
  <si>
    <t>EC&gt;EF/UC&gt;N-RM2:</t>
  </si>
  <si>
    <t>EF/UC&gt;N-RM3:</t>
  </si>
  <si>
    <t xml:space="preserve">EC&gt;EF/UC&gt;N-RM3: </t>
  </si>
  <si>
    <t>EF/UC&gt;N-RM4:</t>
  </si>
  <si>
    <t xml:space="preserve">EC&gt;EF/UC&gt;N-RM4: </t>
  </si>
  <si>
    <t>EF/UC&gt;N-RM5:</t>
  </si>
  <si>
    <t xml:space="preserve">EC&gt;EF/UC&gt;N-RM5: </t>
  </si>
  <si>
    <t>EF/UC&gt;N-RM7:</t>
  </si>
  <si>
    <t xml:space="preserve">EC&gt;EF/UC&gt;N-RM7: </t>
  </si>
  <si>
    <t>EF/UC&gt;N-RM8:</t>
  </si>
  <si>
    <t xml:space="preserve">EC&gt;EF/UC&gt;N-RM8: </t>
  </si>
  <si>
    <r>
      <rPr>
        <b/>
        <sz val="10"/>
        <color theme="1"/>
        <rFont val="Calibri"/>
        <family val="2"/>
        <scheme val="minor"/>
      </rPr>
      <t>Note (Escalation Factors/Unintended Consequences)</t>
    </r>
    <r>
      <rPr>
        <sz val="10"/>
        <color theme="1"/>
        <rFont val="Calibri"/>
        <family val="2"/>
        <scheme val="minor"/>
      </rPr>
      <t xml:space="preserve">:
</t>
    </r>
    <r>
      <rPr>
        <sz val="8"/>
        <color theme="1"/>
        <rFont val="Calibri"/>
        <family val="2"/>
        <scheme val="minor"/>
      </rPr>
      <t xml:space="preserve">When scoring the 7 Barrier Quality Elements below, do take into consideration any declared Escalation Factor or Unintended Consequence (in sht 4) for each PC/ RM; especially where there is no Escalation Control (EC) to mitigate that EF/UC. Diminish the score accordingly for those Barrier Quality Element (s) deemed impacted by an EF/UC of the PC/RM. Insert a comment flag within that PC/RM's Barrier Quality Element descriptor cell (in this Table) to account for this EF/UC-impacted (diminished) BQE score. When subsequently an acceptable EC should become available (to resolve the EF/UC), then the diminished PC/RM score may be restored accordingly.   </t>
    </r>
  </si>
  <si>
    <t>Unintended Consequence (UC)</t>
  </si>
  <si>
    <t>The introduction of new hazards and related safety risks associated with the implementation of any mitigation alternative, e.g. an effective risk management strategy of one specific sector can have an adverse impact on another operational sector of aviation.</t>
  </si>
  <si>
    <t>Where a PC/ RM may be affected (compromised) by an EF (Escalation Factor) or result in an unintended consequence (UC), then the EF/UC &amp; EC (Escalation Control) columns (12, 13, etc) should be activated and annotated accordingly for that PC/ RM. The actual PC/RM/EF/UC/EC descriptions are to be annotated in their respective description boxes as provided. The same applies for SCs (Severity Controls), except that these do not have EF &amp; EC, and should be evaluated qualitatively.</t>
  </si>
  <si>
    <r>
      <rPr>
        <u/>
        <sz val="14"/>
        <color theme="1"/>
        <rFont val="Calibri"/>
        <family val="2"/>
        <scheme val="minor"/>
      </rPr>
      <t>Human factors analysis</t>
    </r>
    <r>
      <rPr>
        <sz val="14"/>
        <color theme="1"/>
        <rFont val="Calibri"/>
        <family val="2"/>
        <scheme val="minor"/>
      </rPr>
      <t xml:space="preserve"> - During assessment of a PC, RM, EF, UC or EC which apparently involve complex human factor (HF) elements, it may be appropriate for the risk mitigation team to request for HF analysis support as applicable. This will ensure that existing or new barriers recommended are not compromized by unexpected human performance limitations.</t>
    </r>
  </si>
  <si>
    <t>4. An EF or UC which is not mitigated for by an EC may compromise the BSV of the associated PC. To avoid double counting of BSV, any identified EC to mitigate the EF or UC should be grouped under the E-PC. Alternatively, a N-PC may replace the E-PC having an EF or UC and in which case, the BSV of the E-PC (with the EF or UC) should not be counted when determining the CBSV of the E-PCs and N-PCs in Step 4 of Table 5-2. Repeat this process for RMs.</t>
  </si>
  <si>
    <t>An outcome that can be triggered by a hazard.</t>
  </si>
  <si>
    <t>A condition or an object with the potential to cause or contribute to an aircraft incident or accident.</t>
  </si>
  <si>
    <t>Risk Index refers to the combined Likelihood &amp; Severity values of a Consequence.</t>
  </si>
  <si>
    <t>Description of the Outcome (C)</t>
  </si>
  <si>
    <t>Severity Value of Consequence</t>
  </si>
  <si>
    <t>Frequent</t>
  </si>
  <si>
    <t>Occasional</t>
  </si>
  <si>
    <t>Remote</t>
  </si>
  <si>
    <t>Improbable</t>
  </si>
  <si>
    <t>Extremely improbable</t>
  </si>
  <si>
    <t xml:space="preserve">Note: The Likelihood (Level) of a given Consequence is to be correlated from the "Barrier Strength Value (BSV)" of its line of PCs/ RMs. This Barrier Strength Value (sht 4A) is derived from the quantity and quality of the PCs/ RMs (Barrier) preceding the TE/ Consequence. </t>
  </si>
  <si>
    <t>Three approaches to identify H&gt;TE&gt;C SRM threads</t>
  </si>
  <si>
    <r>
      <rPr>
        <sz val="14"/>
        <color rgb="FF7030A0"/>
        <rFont val="Times New Roman"/>
        <family val="1"/>
      </rPr>
      <t>5.</t>
    </r>
    <r>
      <rPr>
        <sz val="14"/>
        <color theme="1"/>
        <rFont val="Times New Roman"/>
        <family val="1"/>
      </rPr>
      <t xml:space="preserve"> 
(frequent)</t>
    </r>
  </si>
  <si>
    <r>
      <rPr>
        <sz val="14"/>
        <color rgb="FF7030A0"/>
        <rFont val="Times New Roman"/>
        <family val="1"/>
      </rPr>
      <t>4.</t>
    </r>
    <r>
      <rPr>
        <sz val="14"/>
        <color theme="1"/>
        <rFont val="Times New Roman"/>
        <family val="1"/>
      </rPr>
      <t xml:space="preserve"> 
(occasional)</t>
    </r>
  </si>
  <si>
    <r>
      <rPr>
        <sz val="14"/>
        <color rgb="FF7030A0"/>
        <rFont val="Times New Roman"/>
        <family val="1"/>
      </rPr>
      <t xml:space="preserve">3. </t>
    </r>
    <r>
      <rPr>
        <sz val="14"/>
        <color theme="1"/>
        <rFont val="Times New Roman"/>
        <family val="1"/>
      </rPr>
      <t xml:space="preserve">
(remote)</t>
    </r>
  </si>
  <si>
    <r>
      <rPr>
        <sz val="14"/>
        <color rgb="FF7030A0"/>
        <rFont val="Times New Roman"/>
        <family val="1"/>
      </rPr>
      <t xml:space="preserve">2. </t>
    </r>
    <r>
      <rPr>
        <sz val="14"/>
        <color theme="1"/>
        <rFont val="Times New Roman"/>
        <family val="1"/>
      </rPr>
      <t xml:space="preserve">
(improbable)</t>
    </r>
  </si>
  <si>
    <r>
      <rPr>
        <sz val="14"/>
        <color rgb="FF7030A0"/>
        <rFont val="Times New Roman"/>
        <family val="1"/>
      </rPr>
      <t>1.</t>
    </r>
    <r>
      <rPr>
        <sz val="14"/>
        <color theme="1"/>
        <rFont val="Times New Roman"/>
        <family val="1"/>
      </rPr>
      <t xml:space="preserve"> 
(impossible)</t>
    </r>
  </si>
  <si>
    <r>
      <rPr>
        <b/>
        <sz val="11"/>
        <rFont val="Calibri"/>
        <family val="2"/>
        <scheme val="minor"/>
      </rPr>
      <t>Reported/ Projected (C):</t>
    </r>
    <r>
      <rPr>
        <sz val="11"/>
        <rFont val="Calibri"/>
        <family val="2"/>
        <scheme val="minor"/>
      </rPr>
      <t xml:space="preserve"> Annotate C description as a "Reported" occurrence or a "Projected" occurrence. If multiple H&gt;TE&gt;C combinations involved, register each combination under a new Row (Each single H&gt;TE&gt;C combination will constitute one potential SRM Task)</t>
    </r>
  </si>
  <si>
    <t xml:space="preserve">Escalation Factor [EF] or Unintended Consequence [UC] </t>
  </si>
  <si>
    <t xml:space="preserve">Consequence (C) </t>
  </si>
  <si>
    <t>Sht 11</t>
  </si>
  <si>
    <t>Sheet 10B - Three approaches to identify H&gt;TE&gt;UC SRM threads</t>
  </si>
  <si>
    <t xml:space="preserve">Sheet 12: </t>
  </si>
  <si>
    <t>Note: If the SRM Team is required to evaluate other credible occurrence scenarios related to the given H/TE/C, such an exercise may be accomplished through the "3 Approaches" menthodology in sht 10B. All such related H&gt;TE&gt;C scenarios so identified may be eligible for a separate SRM exercise, using separate SRM Wsht (s); or they may be uploaded to the organization's Risk Register for subsequent follow up action.</t>
  </si>
  <si>
    <t>The SRM Team needs to have personnel who have relevant operations experience. The member who makes entries in the SRM worksheet needs to know HIRM.</t>
  </si>
  <si>
    <t>Note: In an organizational environment, a specific Hazard/ Top-Event/ Consequence scenario may be assigned from the organization's Master Hazards Register (sht 10)</t>
  </si>
  <si>
    <t xml:space="preserve"> [ Aircraft Take-Off/Climb Operations ]</t>
  </si>
  <si>
    <t xml:space="preserve"> [ Inclement weather during climb-out ]</t>
  </si>
  <si>
    <t xml:space="preserve"> [ Inadvertent flight into inclement weather/ storm during departure ]</t>
  </si>
  <si>
    <t xml:space="preserve"> [ LOCI - due to inclement weather (windshear/ down draft) ]</t>
  </si>
  <si>
    <t>E-
PC1</t>
  </si>
  <si>
    <t>E-
PC2</t>
  </si>
  <si>
    <t>E-
PC3</t>
  </si>
  <si>
    <t xml:space="preserve">N-
PC1 </t>
  </si>
  <si>
    <t>N-
PC2</t>
  </si>
  <si>
    <t>E-PC1:  Pilot review weather Report before departure [F/Ops SOP 2.5].</t>
  </si>
  <si>
    <t>E-PC2:  Pilot use of airborne weather radar [F/Ops SOP 4.2].</t>
  </si>
  <si>
    <t>E-PC3: Pilot request for deviation due to bad weather [F/Ops SOP 5.1].</t>
  </si>
  <si>
    <t>N-PC1: This is an illustrative New PC description.</t>
  </si>
  <si>
    <t>N-PC2: This is an illustrative New PC description.</t>
  </si>
  <si>
    <t xml:space="preserve">E-
RM1 </t>
  </si>
  <si>
    <t>E-
RM2</t>
  </si>
  <si>
    <t xml:space="preserve">E-
RM3 </t>
  </si>
  <si>
    <t xml:space="preserve">N-
RM1 </t>
  </si>
  <si>
    <t xml:space="preserve">N-
RM2 </t>
  </si>
  <si>
    <t xml:space="preserve">N-
RM3 </t>
  </si>
  <si>
    <t xml:space="preserve">N-
RM4 </t>
  </si>
  <si>
    <t>E-RM1: Pilot trained in UPRT [F/Ops 2.5.1].</t>
  </si>
  <si>
    <t>E-RM2: Autopilot System will mitigate upset conditions [FCOM 3.1.2]</t>
  </si>
  <si>
    <t>EF/UC&gt;E-RM2: This is an illustrative EF description.</t>
  </si>
  <si>
    <t>EC&gt;EF/UC&gt;E-RM2: Nil (No available EC for time being).</t>
  </si>
  <si>
    <t>E-RM3: Pilot perform Upset Recovery when required [FCOM 4.1.2]</t>
  </si>
  <si>
    <t>N-RM1: This is an illustrative New RM description</t>
  </si>
  <si>
    <t>N-RM2: This is an illustrative New RM description</t>
  </si>
  <si>
    <t>N-RM3: N-RM3: This is an illustrative New RM description</t>
  </si>
  <si>
    <t>N-RM4: N-RM4: This is an illustrative New RM description</t>
  </si>
  <si>
    <r>
      <t xml:space="preserve">Hazard Identification &amp; Risk Mitigation (HIRM) Worksheet                                   </t>
    </r>
    <r>
      <rPr>
        <b/>
        <sz val="12"/>
        <rFont val="Calibri"/>
        <family val="2"/>
        <scheme val="minor"/>
      </rPr>
      <t xml:space="preserve">  </t>
    </r>
    <r>
      <rPr>
        <sz val="12"/>
        <rFont val="Calibri"/>
        <family val="2"/>
        <scheme val="minor"/>
      </rPr>
      <t xml:space="preserve">   </t>
    </r>
  </si>
  <si>
    <r>
      <t xml:space="preserve">Hazard &amp; Risk Management Database </t>
    </r>
    <r>
      <rPr>
        <sz val="14"/>
        <color theme="1"/>
        <rFont val="Calibri"/>
        <family val="2"/>
        <scheme val="minor"/>
      </rPr>
      <t xml:space="preserve">(Register) </t>
    </r>
    <r>
      <rPr>
        <b/>
        <sz val="14"/>
        <color theme="1"/>
        <rFont val="Calibri"/>
        <family val="2"/>
        <scheme val="minor"/>
      </rPr>
      <t xml:space="preserve"> </t>
    </r>
  </si>
  <si>
    <t>Identified Severity value of the Outcome 
[Output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</si>
</sst>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m/d/yy;@"/>
    <numFmt numFmtId="166" formatCode="[$-14809]d/m/yy;@"/>
  </numFmts>
  <fonts count="118" x14ac:knownFonts="1">
    <font>
      <sz val="11"/>
      <color theme="1"/>
      <name val="Calibri"/>
      <family val="2"/>
      <scheme val="minor"/>
    </font>
    <font>
      <sz val="10"/>
      <color theme="1"/>
      <name val="Times New Roman"/>
      <family val="1"/>
    </font>
    <font>
      <sz val="12"/>
      <color theme="1"/>
      <name val="Times New Roman"/>
      <family val="1"/>
    </font>
    <font>
      <b/>
      <sz val="12"/>
      <color theme="1"/>
      <name val="Times New Roman"/>
      <family val="1"/>
    </font>
    <font>
      <sz val="11"/>
      <color theme="1"/>
      <name val="Arial"/>
      <family val="2"/>
    </font>
    <font>
      <b/>
      <sz val="11"/>
      <color theme="1"/>
      <name val="Arial"/>
      <family val="2"/>
    </font>
    <font>
      <sz val="16"/>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sz val="9"/>
      <color indexed="81"/>
      <name val="Tahoma"/>
      <family val="2"/>
    </font>
    <font>
      <b/>
      <sz val="9"/>
      <color indexed="81"/>
      <name val="Tahoma"/>
      <family val="2"/>
    </font>
    <font>
      <sz val="11"/>
      <color theme="1"/>
      <name val="Calibri"/>
      <family val="2"/>
    </font>
    <font>
      <b/>
      <sz val="11"/>
      <color theme="1"/>
      <name val="Calibri"/>
      <family val="2"/>
    </font>
    <font>
      <b/>
      <sz val="11"/>
      <color rgb="FF000000"/>
      <name val="Arial"/>
      <family val="2"/>
    </font>
    <font>
      <sz val="9"/>
      <color theme="1"/>
      <name val="Calibri"/>
      <family val="2"/>
      <scheme val="minor"/>
    </font>
    <font>
      <b/>
      <sz val="18"/>
      <color theme="1"/>
      <name val="Calibri"/>
      <family val="2"/>
      <scheme val="minor"/>
    </font>
    <font>
      <b/>
      <sz val="12"/>
      <color rgb="FFFF0000"/>
      <name val="Calibri"/>
      <family val="2"/>
      <scheme val="minor"/>
    </font>
    <font>
      <b/>
      <sz val="14"/>
      <color theme="1"/>
      <name val="Times New Roman"/>
      <family val="1"/>
    </font>
    <font>
      <sz val="14"/>
      <color theme="1"/>
      <name val="Times New Roman"/>
      <family val="1"/>
    </font>
    <font>
      <b/>
      <sz val="16"/>
      <color theme="1"/>
      <name val="Times New Roman"/>
      <family val="1"/>
    </font>
    <font>
      <sz val="16"/>
      <color theme="1"/>
      <name val="Times New Roman"/>
      <family val="1"/>
    </font>
    <font>
      <b/>
      <sz val="14"/>
      <color rgb="FFC00000"/>
      <name val="Times New Roman"/>
      <family val="1"/>
    </font>
    <font>
      <b/>
      <sz val="14"/>
      <color rgb="FFFF9900"/>
      <name val="Times New Roman"/>
      <family val="1"/>
    </font>
    <font>
      <b/>
      <u/>
      <sz val="11"/>
      <color rgb="FF000000"/>
      <name val="Arial"/>
      <family val="2"/>
    </font>
    <font>
      <b/>
      <sz val="10"/>
      <color indexed="81"/>
      <name val="Tahoma"/>
      <family val="2"/>
    </font>
    <font>
      <b/>
      <sz val="11"/>
      <color theme="1"/>
      <name val="Calibri"/>
      <family val="2"/>
      <scheme val="minor"/>
    </font>
    <font>
      <b/>
      <u/>
      <sz val="9"/>
      <color indexed="81"/>
      <name val="Tahoma"/>
      <family val="2"/>
    </font>
    <font>
      <u/>
      <sz val="12"/>
      <color theme="1"/>
      <name val="Calibri"/>
      <family val="2"/>
      <scheme val="minor"/>
    </font>
    <font>
      <b/>
      <sz val="10"/>
      <color theme="1"/>
      <name val="Arial"/>
      <family val="2"/>
    </font>
    <font>
      <sz val="11"/>
      <color rgb="FFFF0000"/>
      <name val="Calibri"/>
      <family val="2"/>
      <scheme val="minor"/>
    </font>
    <font>
      <sz val="11"/>
      <color rgb="FF7030A0"/>
      <name val="Calibri"/>
      <family val="2"/>
      <scheme val="minor"/>
    </font>
    <font>
      <sz val="11"/>
      <name val="Calibri"/>
      <family val="2"/>
      <scheme val="minor"/>
    </font>
    <font>
      <sz val="10"/>
      <color rgb="FF7030A0"/>
      <name val="Calibri"/>
      <family val="2"/>
      <scheme val="minor"/>
    </font>
    <font>
      <b/>
      <sz val="11"/>
      <color rgb="FF7030A0"/>
      <name val="Calibri"/>
      <family val="2"/>
      <scheme val="minor"/>
    </font>
    <font>
      <sz val="12"/>
      <color rgb="FFFF0000"/>
      <name val="Calibri"/>
      <family val="2"/>
      <scheme val="minor"/>
    </font>
    <font>
      <sz val="14"/>
      <name val="Calibri"/>
      <family val="2"/>
      <scheme val="minor"/>
    </font>
    <font>
      <b/>
      <sz val="11"/>
      <name val="Calibri"/>
      <family val="2"/>
      <scheme val="minor"/>
    </font>
    <font>
      <sz val="9"/>
      <name val="Calibri"/>
      <family val="2"/>
      <scheme val="minor"/>
    </font>
    <font>
      <sz val="14"/>
      <color rgb="FF7030A0"/>
      <name val="Times New Roman"/>
      <family val="1"/>
    </font>
    <font>
      <b/>
      <sz val="11"/>
      <color rgb="FFC00000"/>
      <name val="Calibri"/>
      <family val="2"/>
      <scheme val="minor"/>
    </font>
    <font>
      <b/>
      <sz val="11"/>
      <color theme="9" tint="-0.249977111117893"/>
      <name val="Calibri"/>
      <family val="2"/>
      <scheme val="minor"/>
    </font>
    <font>
      <b/>
      <sz val="11"/>
      <color rgb="FF00B050"/>
      <name val="Calibri"/>
      <family val="2"/>
      <scheme val="minor"/>
    </font>
    <font>
      <sz val="11"/>
      <color rgb="FFC00000"/>
      <name val="Calibri"/>
      <family val="2"/>
      <scheme val="minor"/>
    </font>
    <font>
      <sz val="11"/>
      <color rgb="FF00B050"/>
      <name val="Calibri"/>
      <family val="2"/>
      <scheme val="minor"/>
    </font>
    <font>
      <sz val="11"/>
      <color theme="9" tint="-0.249977111117893"/>
      <name val="Calibri"/>
      <family val="2"/>
      <scheme val="minor"/>
    </font>
    <font>
      <b/>
      <sz val="12"/>
      <color rgb="FF7030A0"/>
      <name val="Calibri"/>
      <family val="2"/>
      <scheme val="minor"/>
    </font>
    <font>
      <b/>
      <sz val="14"/>
      <color rgb="FF00B050"/>
      <name val="Times New Roman"/>
      <family val="1"/>
    </font>
    <font>
      <sz val="11"/>
      <color indexed="81"/>
      <name val="Tahoma"/>
      <family val="2"/>
    </font>
    <font>
      <b/>
      <sz val="11"/>
      <color indexed="81"/>
      <name val="Tahoma"/>
      <family val="2"/>
    </font>
    <font>
      <b/>
      <sz val="10"/>
      <color rgb="FF7030A0"/>
      <name val="Calibri"/>
      <family val="2"/>
      <scheme val="minor"/>
    </font>
    <font>
      <b/>
      <sz val="10"/>
      <color theme="1"/>
      <name val="Calibri"/>
      <family val="2"/>
      <scheme val="minor"/>
    </font>
    <font>
      <sz val="12"/>
      <name val="Calibri"/>
      <family val="2"/>
      <scheme val="minor"/>
    </font>
    <font>
      <b/>
      <sz val="10"/>
      <color theme="5"/>
      <name val="Calibri"/>
      <family val="2"/>
      <scheme val="minor"/>
    </font>
    <font>
      <b/>
      <sz val="10"/>
      <color rgb="FF000000"/>
      <name val="Calibri"/>
      <family val="2"/>
      <scheme val="minor"/>
    </font>
    <font>
      <sz val="10"/>
      <name val="Calibri"/>
      <family val="2"/>
      <scheme val="minor"/>
    </font>
    <font>
      <sz val="10"/>
      <color rgb="FF000000"/>
      <name val="Calibri"/>
      <family val="2"/>
      <scheme val="minor"/>
    </font>
    <font>
      <u/>
      <sz val="11"/>
      <color theme="10"/>
      <name val="Calibri"/>
      <family val="2"/>
      <scheme val="minor"/>
    </font>
    <font>
      <b/>
      <sz val="16"/>
      <color theme="1"/>
      <name val="Calibri"/>
      <family val="2"/>
      <scheme val="minor"/>
    </font>
    <font>
      <u/>
      <sz val="16"/>
      <color theme="10"/>
      <name val="Calibri"/>
      <family val="2"/>
      <scheme val="minor"/>
    </font>
    <font>
      <u/>
      <sz val="14"/>
      <color theme="1"/>
      <name val="Calibri"/>
      <family val="2"/>
      <scheme val="minor"/>
    </font>
    <font>
      <b/>
      <sz val="14"/>
      <name val="Calibri"/>
      <family val="2"/>
      <scheme val="minor"/>
    </font>
    <font>
      <u/>
      <sz val="14"/>
      <name val="Calibri"/>
      <family val="2"/>
      <scheme val="minor"/>
    </font>
    <font>
      <sz val="14"/>
      <name val="Calibri"/>
      <family val="2"/>
    </font>
    <font>
      <b/>
      <sz val="14"/>
      <name val="Calibri"/>
      <family val="2"/>
    </font>
    <font>
      <i/>
      <sz val="14"/>
      <name val="Calibri"/>
      <family val="2"/>
    </font>
    <font>
      <i/>
      <u/>
      <sz val="14"/>
      <name val="Calibri"/>
      <family val="2"/>
    </font>
    <font>
      <b/>
      <sz val="14"/>
      <name val="Arial"/>
      <family val="2"/>
    </font>
    <font>
      <sz val="14"/>
      <name val="Times New Roman"/>
      <family val="1"/>
    </font>
    <font>
      <sz val="11"/>
      <color theme="1"/>
      <name val="Monotype Corsiva"/>
      <family val="4"/>
    </font>
    <font>
      <i/>
      <sz val="11"/>
      <color theme="1"/>
      <name val="Monotype Corsiva"/>
      <family val="4"/>
    </font>
    <font>
      <i/>
      <sz val="11"/>
      <name val="Monotype Corsiva"/>
      <family val="4"/>
    </font>
    <font>
      <sz val="11"/>
      <name val="Monotype Corsiva"/>
      <family val="4"/>
    </font>
    <font>
      <sz val="9"/>
      <color rgb="FFFF0000"/>
      <name val="Calibri"/>
      <family val="2"/>
      <scheme val="minor"/>
    </font>
    <font>
      <b/>
      <sz val="14"/>
      <color rgb="FFFF0000"/>
      <name val="Calibri"/>
      <family val="2"/>
      <scheme val="minor"/>
    </font>
    <font>
      <b/>
      <sz val="11"/>
      <color rgb="FFFF0000"/>
      <name val="Calibri"/>
      <family val="2"/>
      <scheme val="minor"/>
    </font>
    <font>
      <b/>
      <sz val="11"/>
      <color rgb="FF0070C0"/>
      <name val="Calibri"/>
      <family val="2"/>
      <scheme val="minor"/>
    </font>
    <font>
      <b/>
      <i/>
      <sz val="11"/>
      <color theme="7" tint="0.39997558519241921"/>
      <name val="Calibri"/>
      <family val="2"/>
      <scheme val="minor"/>
    </font>
    <font>
      <b/>
      <i/>
      <sz val="11"/>
      <color rgb="FF7030A0"/>
      <name val="Calibri"/>
      <family val="2"/>
      <scheme val="minor"/>
    </font>
    <font>
      <b/>
      <sz val="12"/>
      <name val="Calibri"/>
      <family val="2"/>
      <scheme val="minor"/>
    </font>
    <font>
      <sz val="10"/>
      <color indexed="81"/>
      <name val="Tahoma"/>
      <family val="2"/>
    </font>
    <font>
      <u/>
      <sz val="9"/>
      <name val="Calibri"/>
      <family val="2"/>
      <scheme val="minor"/>
    </font>
    <font>
      <i/>
      <sz val="11"/>
      <color rgb="FF7030A0"/>
      <name val="Calibri"/>
      <family val="2"/>
      <scheme val="minor"/>
    </font>
    <font>
      <b/>
      <sz val="14"/>
      <color rgb="FF7030A0"/>
      <name val="Calibri"/>
      <family val="2"/>
      <scheme val="minor"/>
    </font>
    <font>
      <b/>
      <sz val="10"/>
      <name val="Calibri"/>
      <family val="2"/>
      <scheme val="minor"/>
    </font>
    <font>
      <b/>
      <sz val="10"/>
      <color rgb="FF000000"/>
      <name val="Arial"/>
      <family val="2"/>
    </font>
    <font>
      <b/>
      <u/>
      <sz val="10"/>
      <color rgb="FF000000"/>
      <name val="Arial"/>
      <family val="2"/>
    </font>
    <font>
      <b/>
      <sz val="10"/>
      <name val="Arial"/>
      <family val="2"/>
    </font>
    <font>
      <i/>
      <sz val="11"/>
      <name val="Calibri"/>
      <family val="2"/>
      <scheme val="minor"/>
    </font>
    <font>
      <b/>
      <i/>
      <sz val="10"/>
      <name val="Calibri"/>
      <family val="2"/>
      <scheme val="minor"/>
    </font>
    <font>
      <b/>
      <sz val="10"/>
      <color theme="0" tint="-0.34998626667073579"/>
      <name val="Calibri"/>
      <family val="2"/>
      <scheme val="minor"/>
    </font>
    <font>
      <sz val="10"/>
      <color theme="5"/>
      <name val="Calibri"/>
      <family val="2"/>
      <scheme val="minor"/>
    </font>
    <font>
      <i/>
      <sz val="11"/>
      <color theme="1" tint="0.249977111117893"/>
      <name val="Calibri"/>
      <family val="2"/>
      <scheme val="minor"/>
    </font>
    <font>
      <b/>
      <i/>
      <sz val="11"/>
      <name val="Calibri"/>
      <family val="2"/>
      <scheme val="minor"/>
    </font>
    <font>
      <b/>
      <i/>
      <sz val="11"/>
      <color theme="1"/>
      <name val="Calibri"/>
      <family val="2"/>
      <scheme val="minor"/>
    </font>
    <font>
      <b/>
      <i/>
      <sz val="11"/>
      <color rgb="FFC00000"/>
      <name val="Calibri"/>
      <family val="2"/>
      <scheme val="minor"/>
    </font>
    <font>
      <i/>
      <sz val="11"/>
      <color theme="1"/>
      <name val="Calibri"/>
      <family val="2"/>
      <scheme val="minor"/>
    </font>
    <font>
      <sz val="14"/>
      <color rgb="FF7030A0"/>
      <name val="Calibri"/>
      <family val="2"/>
      <scheme val="minor"/>
    </font>
    <font>
      <i/>
      <sz val="11"/>
      <color rgb="FFC00000"/>
      <name val="Calibri"/>
      <family val="2"/>
      <scheme val="minor"/>
    </font>
    <font>
      <b/>
      <i/>
      <sz val="12"/>
      <color theme="1"/>
      <name val="Calibri"/>
      <family val="2"/>
      <scheme val="minor"/>
    </font>
    <font>
      <sz val="8"/>
      <color theme="1"/>
      <name val="Calibri"/>
      <family val="2"/>
      <scheme val="minor"/>
    </font>
    <font>
      <sz val="10"/>
      <color theme="0" tint="-0.499984740745262"/>
      <name val="Calibri"/>
      <family val="2"/>
      <scheme val="minor"/>
    </font>
    <font>
      <sz val="11"/>
      <color theme="0" tint="-0.499984740745262"/>
      <name val="Calibri"/>
      <family val="2"/>
      <scheme val="minor"/>
    </font>
    <font>
      <b/>
      <sz val="10"/>
      <color theme="0" tint="-0.499984740745262"/>
      <name val="Calibri"/>
      <family val="2"/>
      <scheme val="minor"/>
    </font>
    <font>
      <i/>
      <sz val="14"/>
      <color theme="1"/>
      <name val="Calibri"/>
      <family val="2"/>
      <scheme val="minor"/>
    </font>
    <font>
      <i/>
      <sz val="14"/>
      <name val="Calibri"/>
      <family val="2"/>
      <scheme val="minor"/>
    </font>
    <font>
      <i/>
      <sz val="9"/>
      <name val="Franklin Gothic Book"/>
      <family val="2"/>
    </font>
    <font>
      <i/>
      <sz val="12"/>
      <name val="Calibri"/>
      <family val="2"/>
      <scheme val="minor"/>
    </font>
    <font>
      <i/>
      <sz val="12"/>
      <color theme="1"/>
      <name val="Calibri"/>
      <family val="2"/>
      <scheme val="minor"/>
    </font>
    <font>
      <sz val="11"/>
      <color theme="1" tint="0.499984740745262"/>
      <name val="Calibri"/>
      <family val="2"/>
      <scheme val="minor"/>
    </font>
    <font>
      <b/>
      <sz val="10"/>
      <color rgb="FFC00000"/>
      <name val="Calibri"/>
      <family val="2"/>
      <scheme val="minor"/>
    </font>
    <font>
      <b/>
      <sz val="9"/>
      <color rgb="FFC00000"/>
      <name val="Calibri"/>
      <family val="2"/>
      <scheme val="minor"/>
    </font>
    <font>
      <i/>
      <sz val="10"/>
      <name val="Calibri"/>
      <family val="2"/>
      <scheme val="minor"/>
    </font>
    <font>
      <sz val="8"/>
      <name val="Calibri"/>
      <family val="2"/>
      <scheme val="minor"/>
    </font>
    <font>
      <b/>
      <i/>
      <sz val="10"/>
      <color theme="0" tint="-0.499984740745262"/>
      <name val="Calibri"/>
      <family val="2"/>
      <scheme val="minor"/>
    </font>
    <font>
      <b/>
      <sz val="9"/>
      <name val="Calibri"/>
      <family val="2"/>
      <scheme val="minor"/>
    </font>
  </fonts>
  <fills count="22">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rgb="FFEE8AE9"/>
        <bgColor indexed="64"/>
      </patternFill>
    </fill>
    <fill>
      <patternFill patternType="solid">
        <fgColor theme="9"/>
        <bgColor indexed="64"/>
      </patternFill>
    </fill>
    <fill>
      <patternFill patternType="solid">
        <fgColor rgb="FFDAEEF3"/>
        <bgColor indexed="64"/>
      </patternFill>
    </fill>
    <fill>
      <patternFill patternType="solid">
        <fgColor rgb="FFEAF1DD"/>
        <bgColor indexed="64"/>
      </patternFill>
    </fill>
    <fill>
      <patternFill patternType="solid">
        <fgColor rgb="FFDDD9C3"/>
        <bgColor indexed="64"/>
      </patternFill>
    </fill>
    <fill>
      <patternFill patternType="solid">
        <fgColor rgb="FFD9D9D9"/>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2"/>
        <bgColor indexed="64"/>
      </patternFill>
    </fill>
    <fill>
      <patternFill patternType="solid">
        <fgColor rgb="FFFFFFCC"/>
        <bgColor indexed="64"/>
      </patternFill>
    </fill>
  </fills>
  <borders count="65">
    <border>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right/>
      <top style="medium">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diagonal/>
    </border>
    <border>
      <left/>
      <right style="medium">
        <color indexed="64"/>
      </right>
      <top style="thin">
        <color indexed="64"/>
      </top>
      <bottom style="medium">
        <color indexed="64"/>
      </bottom>
      <diagonal/>
    </border>
  </borders>
  <cellStyleXfs count="2">
    <xf numFmtId="0" fontId="0" fillId="0" borderId="0"/>
    <xf numFmtId="0" fontId="59" fillId="0" borderId="0" applyNumberFormat="0" applyFill="0" applyBorder="0" applyAlignment="0" applyProtection="0"/>
  </cellStyleXfs>
  <cellXfs count="848">
    <xf numFmtId="0" fontId="0" fillId="0" borderId="0" xfId="0"/>
    <xf numFmtId="0" fontId="0" fillId="0" borderId="0" xfId="0" applyAlignment="1">
      <alignment wrapText="1"/>
    </xf>
    <xf numFmtId="0" fontId="1" fillId="0" borderId="0" xfId="0" applyFont="1" applyAlignment="1">
      <alignment vertical="center" wrapText="1"/>
    </xf>
    <xf numFmtId="0" fontId="0" fillId="0" borderId="3" xfId="0" applyBorder="1"/>
    <xf numFmtId="0" fontId="10" fillId="0" borderId="0" xfId="0" applyFont="1" applyAlignment="1">
      <alignment wrapText="1"/>
    </xf>
    <xf numFmtId="0" fontId="9" fillId="0" borderId="0" xfId="0" applyFont="1" applyAlignment="1">
      <alignment horizontal="right"/>
    </xf>
    <xf numFmtId="0" fontId="10" fillId="0" borderId="0" xfId="0" applyFont="1" applyAlignment="1">
      <alignment horizontal="right"/>
    </xf>
    <xf numFmtId="0" fontId="18" fillId="0" borderId="0" xfId="0" applyFont="1" applyAlignment="1">
      <alignment vertical="center"/>
    </xf>
    <xf numFmtId="0" fontId="6"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8" fillId="0" borderId="0" xfId="0" applyFont="1" applyAlignment="1">
      <alignment horizontal="left" vertical="top"/>
    </xf>
    <xf numFmtId="0" fontId="20" fillId="0" borderId="0" xfId="0" applyFont="1" applyAlignment="1">
      <alignment vertical="center"/>
    </xf>
    <xf numFmtId="0" fontId="21" fillId="0" borderId="3" xfId="0" applyFont="1" applyBorder="1" applyAlignment="1">
      <alignment vertical="center" wrapText="1"/>
    </xf>
    <xf numFmtId="0" fontId="20" fillId="7" borderId="3" xfId="0" applyFont="1" applyFill="1" applyBorder="1" applyAlignment="1">
      <alignment horizontal="center" vertical="center" wrapText="1"/>
    </xf>
    <xf numFmtId="0" fontId="22" fillId="0" borderId="0" xfId="0" applyFont="1" applyAlignment="1">
      <alignment vertical="center"/>
    </xf>
    <xf numFmtId="0" fontId="21" fillId="8" borderId="1" xfId="0" applyFont="1" applyFill="1" applyBorder="1" applyAlignment="1">
      <alignment vertical="center" wrapText="1"/>
    </xf>
    <xf numFmtId="0" fontId="24"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19" fillId="0" borderId="0" xfId="0" applyFont="1" applyAlignment="1">
      <alignment horizontal="right"/>
    </xf>
    <xf numFmtId="0" fontId="8" fillId="0" borderId="0" xfId="0" applyFont="1" applyAlignment="1">
      <alignment wrapText="1"/>
    </xf>
    <xf numFmtId="0" fontId="8" fillId="0" borderId="0" xfId="0" applyFont="1"/>
    <xf numFmtId="0" fontId="11" fillId="0" borderId="3" xfId="0" applyFont="1" applyBorder="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10" fillId="0" borderId="0" xfId="0" applyFont="1"/>
    <xf numFmtId="0" fontId="32" fillId="0" borderId="0" xfId="0" applyFont="1"/>
    <xf numFmtId="0" fontId="34" fillId="0" borderId="0" xfId="0" applyFont="1"/>
    <xf numFmtId="15" fontId="33" fillId="0" borderId="0" xfId="0" applyNumberFormat="1" applyFont="1"/>
    <xf numFmtId="0" fontId="8" fillId="0" borderId="0" xfId="0" applyFont="1" applyAlignment="1">
      <alignment vertical="center"/>
    </xf>
    <xf numFmtId="0" fontId="37" fillId="0" borderId="0" xfId="0" applyFont="1"/>
    <xf numFmtId="0" fontId="38" fillId="0" borderId="0" xfId="0" applyFont="1"/>
    <xf numFmtId="0" fontId="9" fillId="0" borderId="0" xfId="0" applyFont="1"/>
    <xf numFmtId="0" fontId="0" fillId="0" borderId="0" xfId="0" applyAlignment="1">
      <alignment horizontal="left" vertical="top"/>
    </xf>
    <xf numFmtId="0" fontId="7" fillId="2" borderId="3" xfId="0" applyFont="1" applyFill="1" applyBorder="1" applyAlignment="1">
      <alignment horizontal="left" vertical="center" wrapText="1"/>
    </xf>
    <xf numFmtId="0" fontId="9" fillId="0" borderId="0" xfId="0" applyFont="1" applyAlignment="1">
      <alignment horizontal="left" vertical="top"/>
    </xf>
    <xf numFmtId="0" fontId="41" fillId="0" borderId="3" xfId="0" applyFont="1" applyBorder="1" applyAlignment="1">
      <alignment horizontal="center" vertical="center" wrapText="1"/>
    </xf>
    <xf numFmtId="0" fontId="35" fillId="0" borderId="0" xfId="0" applyFont="1" applyAlignment="1">
      <alignment horizontal="left" vertical="center"/>
    </xf>
    <xf numFmtId="0" fontId="42" fillId="0" borderId="3" xfId="0" applyFont="1" applyBorder="1" applyAlignment="1">
      <alignment horizontal="center" vertical="center" wrapText="1"/>
    </xf>
    <xf numFmtId="0" fontId="43" fillId="0" borderId="3" xfId="0" applyFont="1" applyBorder="1" applyAlignment="1">
      <alignment horizontal="center" vertical="center" wrapText="1"/>
    </xf>
    <xf numFmtId="0" fontId="44" fillId="0" borderId="3" xfId="0" applyFont="1" applyBorder="1" applyAlignment="1">
      <alignment horizontal="center" vertical="center" wrapText="1"/>
    </xf>
    <xf numFmtId="0" fontId="42" fillId="0" borderId="5" xfId="0" applyFont="1" applyBorder="1" applyAlignment="1">
      <alignment horizontal="center" vertical="center" wrapText="1"/>
    </xf>
    <xf numFmtId="0" fontId="42" fillId="0" borderId="7" xfId="0" applyFont="1" applyBorder="1" applyAlignment="1">
      <alignment horizontal="center" vertical="center" wrapText="1"/>
    </xf>
    <xf numFmtId="0" fontId="43" fillId="0" borderId="7" xfId="0" applyFont="1" applyBorder="1" applyAlignment="1">
      <alignment horizontal="center" vertical="center" wrapText="1"/>
    </xf>
    <xf numFmtId="0" fontId="44" fillId="0" borderId="5" xfId="0" applyFont="1" applyBorder="1" applyAlignment="1">
      <alignment horizontal="center" vertical="center" wrapText="1"/>
    </xf>
    <xf numFmtId="0" fontId="44" fillId="0" borderId="7" xfId="0" applyFont="1" applyBorder="1" applyAlignment="1">
      <alignment horizontal="center" vertical="center" wrapText="1"/>
    </xf>
    <xf numFmtId="15" fontId="33" fillId="0" borderId="0" xfId="0" applyNumberFormat="1" applyFont="1" applyAlignment="1">
      <alignment horizontal="right"/>
    </xf>
    <xf numFmtId="15" fontId="48" fillId="0" borderId="0" xfId="0" applyNumberFormat="1" applyFont="1"/>
    <xf numFmtId="0" fontId="21" fillId="9" borderId="2" xfId="0" applyFont="1" applyFill="1" applyBorder="1" applyAlignment="1">
      <alignment horizontal="center" vertical="center" wrapText="1"/>
    </xf>
    <xf numFmtId="0" fontId="49" fillId="0" borderId="2" xfId="0" applyFont="1" applyBorder="1" applyAlignment="1">
      <alignment horizontal="center" vertical="center" wrapText="1"/>
    </xf>
    <xf numFmtId="0" fontId="33" fillId="0" borderId="0" xfId="0" applyFont="1"/>
    <xf numFmtId="0" fontId="28" fillId="0" borderId="0" xfId="0" applyFont="1"/>
    <xf numFmtId="0" fontId="34" fillId="0" borderId="0" xfId="0" applyFont="1" applyAlignment="1">
      <alignment vertical="center"/>
    </xf>
    <xf numFmtId="0" fontId="11" fillId="0" borderId="0" xfId="0" applyFont="1"/>
    <xf numFmtId="0" fontId="34" fillId="0" borderId="24" xfId="0" applyFont="1" applyBorder="1"/>
    <xf numFmtId="0" fontId="54" fillId="0" borderId="0" xfId="0" applyFont="1"/>
    <xf numFmtId="0" fontId="59" fillId="0" borderId="0" xfId="1"/>
    <xf numFmtId="15" fontId="54" fillId="0" borderId="0" xfId="0" applyNumberFormat="1" applyFont="1"/>
    <xf numFmtId="0" fontId="60" fillId="0" borderId="0" xfId="0" applyFont="1"/>
    <xf numFmtId="0" fontId="59" fillId="0" borderId="0" xfId="1" applyAlignment="1">
      <alignment horizontal="right"/>
    </xf>
    <xf numFmtId="0" fontId="59" fillId="0" borderId="0" xfId="1" applyAlignment="1">
      <alignment horizontal="center"/>
    </xf>
    <xf numFmtId="0" fontId="59" fillId="0" borderId="0" xfId="1" applyAlignment="1">
      <alignment horizontal="center" vertical="center"/>
    </xf>
    <xf numFmtId="0" fontId="61" fillId="0" borderId="0" xfId="1" applyFont="1" applyAlignment="1">
      <alignment horizontal="center" vertical="center"/>
    </xf>
    <xf numFmtId="0" fontId="60" fillId="0" borderId="0" xfId="0" applyFont="1" applyAlignment="1">
      <alignment vertical="center"/>
    </xf>
    <xf numFmtId="0" fontId="10" fillId="0" borderId="0" xfId="0" applyFont="1" applyAlignment="1">
      <alignment horizontal="center" vertical="top"/>
    </xf>
    <xf numFmtId="0" fontId="10" fillId="0" borderId="0" xfId="0" applyFont="1" applyAlignment="1">
      <alignment horizontal="left" vertical="top"/>
    </xf>
    <xf numFmtId="0" fontId="63" fillId="0" borderId="0" xfId="0" applyFont="1"/>
    <xf numFmtId="0" fontId="38" fillId="0" borderId="3" xfId="0" applyFont="1" applyBorder="1" applyAlignment="1">
      <alignment horizontal="center" vertical="center"/>
    </xf>
    <xf numFmtId="0" fontId="63" fillId="0" borderId="0" xfId="0" applyFont="1" applyAlignment="1">
      <alignment vertical="top"/>
    </xf>
    <xf numFmtId="0" fontId="38" fillId="0" borderId="0" xfId="0" applyFont="1" applyAlignment="1">
      <alignment vertical="top"/>
    </xf>
    <xf numFmtId="0" fontId="65" fillId="0" borderId="3" xfId="0" applyFont="1" applyBorder="1" applyAlignment="1">
      <alignment horizontal="left" vertical="top"/>
    </xf>
    <xf numFmtId="0" fontId="66" fillId="0" borderId="3" xfId="0" applyFont="1" applyBorder="1" applyAlignment="1">
      <alignment horizontal="left" vertical="top" wrapText="1"/>
    </xf>
    <xf numFmtId="0" fontId="66" fillId="0" borderId="3" xfId="0" applyFont="1" applyBorder="1" applyAlignment="1">
      <alignment horizontal="left" vertical="top"/>
    </xf>
    <xf numFmtId="0" fontId="67" fillId="0" borderId="3" xfId="0" applyFont="1" applyBorder="1" applyAlignment="1">
      <alignment horizontal="left" vertical="top" wrapText="1"/>
    </xf>
    <xf numFmtId="0" fontId="63" fillId="0" borderId="24" xfId="0" applyFont="1" applyBorder="1" applyAlignment="1">
      <alignment horizontal="left" vertical="top"/>
    </xf>
    <xf numFmtId="0" fontId="8" fillId="0" borderId="0" xfId="0" applyFont="1" applyAlignment="1">
      <alignment vertical="top"/>
    </xf>
    <xf numFmtId="0" fontId="8" fillId="0" borderId="19" xfId="0" applyFont="1" applyBorder="1" applyAlignment="1">
      <alignment vertical="top"/>
    </xf>
    <xf numFmtId="0" fontId="8" fillId="0" borderId="11" xfId="0" applyFont="1" applyBorder="1" applyAlignment="1">
      <alignment vertical="top"/>
    </xf>
    <xf numFmtId="0" fontId="59" fillId="0" borderId="0" xfId="1" applyAlignment="1">
      <alignment horizontal="right" vertical="center" wrapText="1"/>
    </xf>
    <xf numFmtId="15" fontId="0" fillId="0" borderId="0" xfId="0" applyNumberFormat="1"/>
    <xf numFmtId="0" fontId="0" fillId="0" borderId="44" xfId="0" applyBorder="1" applyAlignment="1">
      <alignment horizontal="left" vertical="top"/>
    </xf>
    <xf numFmtId="0" fontId="7" fillId="0" borderId="0" xfId="0" applyFont="1" applyAlignment="1">
      <alignment horizontal="left" vertical="center"/>
    </xf>
    <xf numFmtId="0" fontId="34" fillId="0" borderId="0" xfId="0" applyFont="1" applyAlignment="1">
      <alignment horizontal="left" vertical="center"/>
    </xf>
    <xf numFmtId="0" fontId="36" fillId="0" borderId="0" xfId="0" applyFont="1" applyAlignment="1">
      <alignment vertical="center"/>
    </xf>
    <xf numFmtId="0" fontId="28" fillId="0" borderId="0" xfId="0" applyFont="1" applyAlignment="1">
      <alignment vertical="center"/>
    </xf>
    <xf numFmtId="0" fontId="33" fillId="0" borderId="0" xfId="0" applyFont="1" applyAlignment="1">
      <alignment vertical="center"/>
    </xf>
    <xf numFmtId="0" fontId="0" fillId="0" borderId="19" xfId="0" applyBorder="1"/>
    <xf numFmtId="0" fontId="0" fillId="0" borderId="42" xfId="0" applyBorder="1" applyAlignment="1">
      <alignment horizontal="left" vertical="top"/>
    </xf>
    <xf numFmtId="0" fontId="0" fillId="0" borderId="16" xfId="0" applyBorder="1" applyAlignment="1">
      <alignment horizontal="left" vertical="top"/>
    </xf>
    <xf numFmtId="0" fontId="0" fillId="0" borderId="43" xfId="0" applyBorder="1"/>
    <xf numFmtId="0" fontId="0" fillId="0" borderId="19" xfId="0" applyBorder="1" applyAlignment="1">
      <alignment vertical="center"/>
    </xf>
    <xf numFmtId="0" fontId="0" fillId="0" borderId="43" xfId="0" applyBorder="1" applyAlignment="1">
      <alignment vertical="center"/>
    </xf>
    <xf numFmtId="0" fontId="34" fillId="0" borderId="44" xfId="0" applyFont="1" applyBorder="1" applyAlignment="1">
      <alignment horizontal="left" vertical="center"/>
    </xf>
    <xf numFmtId="0" fontId="34" fillId="0" borderId="24" xfId="0" applyFont="1" applyBorder="1" applyAlignment="1">
      <alignment horizontal="left" vertical="center"/>
    </xf>
    <xf numFmtId="0" fontId="34" fillId="0" borderId="30" xfId="0" applyFont="1" applyBorder="1" applyAlignment="1">
      <alignment horizontal="left" vertical="center"/>
    </xf>
    <xf numFmtId="0" fontId="0" fillId="0" borderId="0" xfId="0" applyAlignment="1">
      <alignment horizontal="left" vertical="top" wrapText="1"/>
    </xf>
    <xf numFmtId="0" fontId="28" fillId="0" borderId="0" xfId="0" applyFont="1" applyAlignment="1">
      <alignment horizontal="right" vertical="top"/>
    </xf>
    <xf numFmtId="0" fontId="34" fillId="0" borderId="42" xfId="0" applyFont="1" applyBorder="1" applyAlignment="1">
      <alignment horizontal="left" vertical="center"/>
    </xf>
    <xf numFmtId="0" fontId="34" fillId="0" borderId="16" xfId="0" applyFont="1" applyBorder="1" applyAlignment="1">
      <alignment horizontal="left" vertical="center"/>
    </xf>
    <xf numFmtId="0" fontId="9" fillId="0" borderId="42" xfId="0" applyFont="1" applyBorder="1" applyAlignment="1">
      <alignment horizontal="left" vertical="center"/>
    </xf>
    <xf numFmtId="0" fontId="36" fillId="0" borderId="0" xfId="0" applyFont="1"/>
    <xf numFmtId="0" fontId="0" fillId="0" borderId="37" xfId="0" applyBorder="1"/>
    <xf numFmtId="0" fontId="0" fillId="0" borderId="24" xfId="0" applyBorder="1"/>
    <xf numFmtId="0" fontId="0" fillId="0" borderId="44" xfId="0" applyBorder="1"/>
    <xf numFmtId="0" fontId="0" fillId="0" borderId="30" xfId="0" applyBorder="1"/>
    <xf numFmtId="0" fontId="0" fillId="0" borderId="0" xfId="0" applyAlignment="1">
      <alignment horizontal="left" vertical="center"/>
    </xf>
    <xf numFmtId="0" fontId="0" fillId="0" borderId="16" xfId="0" applyBorder="1"/>
    <xf numFmtId="0" fontId="8" fillId="0" borderId="0" xfId="0" applyFont="1" applyAlignment="1">
      <alignment vertical="top" wrapText="1"/>
    </xf>
    <xf numFmtId="0" fontId="17" fillId="0" borderId="0" xfId="0" applyFont="1"/>
    <xf numFmtId="0" fontId="28" fillId="0" borderId="0" xfId="0" applyFont="1" applyAlignment="1">
      <alignment horizontal="center" vertical="center"/>
    </xf>
    <xf numFmtId="0" fontId="0" fillId="0" borderId="11" xfId="0" applyBorder="1"/>
    <xf numFmtId="0" fontId="28" fillId="0" borderId="19" xfId="0" applyFont="1" applyBorder="1" applyAlignment="1">
      <alignment horizontal="center" vertical="center"/>
    </xf>
    <xf numFmtId="0" fontId="28" fillId="0" borderId="11" xfId="0" applyFont="1" applyBorder="1" applyAlignment="1">
      <alignment horizontal="center" vertical="center"/>
    </xf>
    <xf numFmtId="0" fontId="53" fillId="0" borderId="0" xfId="0" applyFont="1"/>
    <xf numFmtId="0" fontId="28" fillId="12" borderId="12" xfId="0" applyFont="1" applyFill="1" applyBorder="1" applyAlignment="1">
      <alignment horizontal="center" vertical="center"/>
    </xf>
    <xf numFmtId="0" fontId="28" fillId="13" borderId="3" xfId="0" applyFont="1" applyFill="1" applyBorder="1" applyAlignment="1">
      <alignment horizontal="center" vertical="center"/>
    </xf>
    <xf numFmtId="0" fontId="0" fillId="0" borderId="42" xfId="0" applyBorder="1"/>
    <xf numFmtId="0" fontId="0" fillId="0" borderId="0" xfId="0" applyAlignment="1">
      <alignment vertical="top" wrapText="1"/>
    </xf>
    <xf numFmtId="0" fontId="0" fillId="0" borderId="24" xfId="0" applyBorder="1" applyAlignment="1">
      <alignment vertical="top" wrapText="1"/>
    </xf>
    <xf numFmtId="0" fontId="7" fillId="0" borderId="19" xfId="0" applyFont="1" applyBorder="1"/>
    <xf numFmtId="0" fontId="28" fillId="0" borderId="0" xfId="0" applyFont="1" applyAlignment="1">
      <alignment horizontal="left" vertical="top"/>
    </xf>
    <xf numFmtId="0" fontId="53" fillId="11" borderId="3" xfId="0" applyFont="1" applyFill="1" applyBorder="1" applyAlignment="1">
      <alignment horizontal="center" vertical="center"/>
    </xf>
    <xf numFmtId="0" fontId="28" fillId="11" borderId="3" xfId="0" applyFont="1" applyFill="1" applyBorder="1" applyAlignment="1">
      <alignment horizontal="center" vertical="center"/>
    </xf>
    <xf numFmtId="0" fontId="0" fillId="0" borderId="24" xfId="0" applyBorder="1" applyAlignment="1">
      <alignment vertical="center"/>
    </xf>
    <xf numFmtId="0" fontId="76" fillId="0" borderId="0" xfId="0" applyFont="1"/>
    <xf numFmtId="0" fontId="76" fillId="0" borderId="42" xfId="0" applyFont="1" applyBorder="1"/>
    <xf numFmtId="0" fontId="0" fillId="0" borderId="4" xfId="0" applyBorder="1" applyAlignment="1">
      <alignment horizontal="center" vertical="center"/>
    </xf>
    <xf numFmtId="0" fontId="75" fillId="0" borderId="28" xfId="0" applyFont="1" applyBorder="1" applyAlignment="1">
      <alignment horizontal="center" vertical="center" textRotation="90"/>
    </xf>
    <xf numFmtId="0" fontId="72" fillId="0" borderId="15" xfId="0" applyFont="1" applyBorder="1" applyAlignment="1">
      <alignment horizontal="left" vertical="top" wrapText="1"/>
    </xf>
    <xf numFmtId="0" fontId="73" fillId="0" borderId="3" xfId="0" applyFont="1" applyBorder="1" applyAlignment="1">
      <alignment horizontal="left" vertical="top" wrapText="1"/>
    </xf>
    <xf numFmtId="0" fontId="74" fillId="0" borderId="3" xfId="0" applyFont="1" applyBorder="1" applyAlignment="1">
      <alignment horizontal="left" vertical="top" wrapText="1"/>
    </xf>
    <xf numFmtId="0" fontId="17" fillId="0" borderId="20" xfId="0" applyFont="1" applyBorder="1" applyAlignment="1">
      <alignment horizontal="center" vertical="top"/>
    </xf>
    <xf numFmtId="0" fontId="72" fillId="0" borderId="11" xfId="0" applyFont="1" applyBorder="1" applyAlignment="1">
      <alignment horizontal="left" vertical="top" wrapText="1"/>
    </xf>
    <xf numFmtId="0" fontId="17" fillId="0" borderId="18" xfId="0" applyFont="1" applyBorder="1" applyAlignment="1">
      <alignment horizontal="center" vertical="top"/>
    </xf>
    <xf numFmtId="0" fontId="71" fillId="0" borderId="8" xfId="0" applyFont="1" applyBorder="1" applyAlignment="1">
      <alignment horizontal="left" vertical="top" wrapText="1"/>
    </xf>
    <xf numFmtId="0" fontId="71" fillId="0" borderId="7" xfId="0" applyFont="1" applyBorder="1" applyAlignment="1">
      <alignment horizontal="left" vertical="top" wrapText="1"/>
    </xf>
    <xf numFmtId="0" fontId="71" fillId="0" borderId="31" xfId="0" applyFont="1" applyBorder="1" applyAlignment="1">
      <alignment horizontal="left" vertical="top" wrapText="1"/>
    </xf>
    <xf numFmtId="0" fontId="72" fillId="0" borderId="3" xfId="0" applyFont="1" applyBorder="1" applyAlignment="1">
      <alignment horizontal="left" vertical="top" wrapText="1"/>
    </xf>
    <xf numFmtId="0" fontId="71" fillId="0" borderId="4" xfId="0" applyFont="1" applyBorder="1" applyAlignment="1">
      <alignment horizontal="left" vertical="top" wrapText="1"/>
    </xf>
    <xf numFmtId="0" fontId="71" fillId="0" borderId="19" xfId="0" applyFont="1" applyBorder="1" applyAlignment="1">
      <alignment horizontal="left" vertical="top" wrapText="1"/>
    </xf>
    <xf numFmtId="0" fontId="71" fillId="0" borderId="25" xfId="0" applyFont="1" applyBorder="1" applyAlignment="1">
      <alignment horizontal="left" vertical="top" wrapText="1"/>
    </xf>
    <xf numFmtId="0" fontId="0" fillId="0" borderId="44" xfId="0" applyBorder="1" applyAlignment="1">
      <alignment horizontal="left" vertical="center"/>
    </xf>
    <xf numFmtId="0" fontId="28" fillId="0" borderId="43" xfId="0" applyFont="1" applyBorder="1" applyAlignment="1">
      <alignment horizontal="center" vertical="center"/>
    </xf>
    <xf numFmtId="0" fontId="57" fillId="0" borderId="3" xfId="0" applyFont="1" applyBorder="1" applyAlignment="1">
      <alignment horizontal="left" vertical="top" wrapText="1"/>
    </xf>
    <xf numFmtId="0" fontId="9" fillId="0" borderId="0" xfId="0" applyFont="1" applyAlignment="1">
      <alignment horizontal="left" vertical="center"/>
    </xf>
    <xf numFmtId="0" fontId="0" fillId="0" borderId="43" xfId="0" applyBorder="1" applyAlignment="1">
      <alignment horizontal="center" vertical="center"/>
    </xf>
    <xf numFmtId="0" fontId="0" fillId="0" borderId="37" xfId="0" applyBorder="1" applyAlignment="1">
      <alignment horizontal="center" vertical="center"/>
    </xf>
    <xf numFmtId="0" fontId="39" fillId="0" borderId="43" xfId="0" applyFont="1" applyBorder="1" applyAlignment="1">
      <alignment horizontal="left" vertical="top" wrapText="1"/>
    </xf>
    <xf numFmtId="0" fontId="39" fillId="0" borderId="37" xfId="0" applyFont="1" applyBorder="1" applyAlignment="1">
      <alignment horizontal="left" vertical="top" wrapText="1"/>
    </xf>
    <xf numFmtId="0" fontId="28" fillId="0" borderId="0" xfId="0" applyFont="1" applyAlignment="1">
      <alignment vertical="center" wrapText="1"/>
    </xf>
    <xf numFmtId="0" fontId="28" fillId="0" borderId="0" xfId="0" applyFont="1" applyAlignment="1">
      <alignment wrapText="1"/>
    </xf>
    <xf numFmtId="0" fontId="28" fillId="0" borderId="0" xfId="0" applyFont="1" applyAlignment="1">
      <alignment horizontal="right"/>
    </xf>
    <xf numFmtId="0" fontId="79" fillId="0" borderId="0" xfId="0" applyFont="1" applyAlignment="1">
      <alignment horizontal="center" vertical="center"/>
    </xf>
    <xf numFmtId="0" fontId="34" fillId="0" borderId="44" xfId="0" applyFont="1" applyBorder="1" applyAlignment="1">
      <alignment horizontal="left" vertical="top" wrapText="1"/>
    </xf>
    <xf numFmtId="0" fontId="8" fillId="0" borderId="4" xfId="0" applyFont="1" applyBorder="1" applyAlignment="1">
      <alignment horizontal="center" vertical="center"/>
    </xf>
    <xf numFmtId="0" fontId="34" fillId="0" borderId="0" xfId="1" applyFont="1"/>
    <xf numFmtId="17" fontId="0" fillId="0" borderId="0" xfId="0" applyNumberFormat="1"/>
    <xf numFmtId="0" fontId="77" fillId="0" borderId="0" xfId="0" applyFont="1"/>
    <xf numFmtId="0" fontId="9" fillId="0" borderId="0" xfId="0" applyFont="1" applyAlignment="1">
      <alignment vertical="top"/>
    </xf>
    <xf numFmtId="0" fontId="3" fillId="6" borderId="3" xfId="0" applyFont="1" applyFill="1" applyBorder="1" applyAlignment="1">
      <alignment horizontal="center" vertical="center" wrapText="1"/>
    </xf>
    <xf numFmtId="0" fontId="0" fillId="0" borderId="3" xfId="0" applyBorder="1" applyAlignment="1">
      <alignment horizontal="left" vertical="center"/>
    </xf>
    <xf numFmtId="0" fontId="2" fillId="0" borderId="0" xfId="0" applyFont="1" applyAlignment="1">
      <alignment horizontal="left" vertical="center" wrapText="1"/>
    </xf>
    <xf numFmtId="0" fontId="8" fillId="0" borderId="0" xfId="0" applyFont="1" applyAlignment="1">
      <alignment horizontal="left" vertical="center" wrapText="1"/>
    </xf>
    <xf numFmtId="0" fontId="0" fillId="0" borderId="3" xfId="0" applyBorder="1" applyAlignment="1">
      <alignment horizontal="left" vertical="center" wrapText="1"/>
    </xf>
    <xf numFmtId="0" fontId="28" fillId="0" borderId="37" xfId="0" applyFont="1" applyBorder="1"/>
    <xf numFmtId="0" fontId="28" fillId="0" borderId="43" xfId="0" applyFont="1" applyBorder="1"/>
    <xf numFmtId="0" fontId="28" fillId="0" borderId="24" xfId="0" applyFont="1" applyBorder="1"/>
    <xf numFmtId="0" fontId="0" fillId="0" borderId="0" xfId="0" applyAlignment="1">
      <alignment vertical="top"/>
    </xf>
    <xf numFmtId="0" fontId="0" fillId="0" borderId="3" xfId="0" applyBorder="1" applyAlignment="1">
      <alignment horizontal="center" vertical="center"/>
    </xf>
    <xf numFmtId="0" fontId="28" fillId="0" borderId="4" xfId="0" applyFont="1" applyBorder="1" applyAlignment="1">
      <alignment horizontal="center" vertical="center"/>
    </xf>
    <xf numFmtId="0" fontId="28" fillId="0" borderId="3" xfId="0" applyFont="1" applyBorder="1" applyAlignment="1">
      <alignment horizontal="center" vertical="center"/>
    </xf>
    <xf numFmtId="0" fontId="28" fillId="5" borderId="11" xfId="0" applyFont="1" applyFill="1" applyBorder="1" applyAlignment="1">
      <alignment horizontal="center" vertical="center"/>
    </xf>
    <xf numFmtId="0" fontId="28" fillId="0" borderId="38" xfId="0" applyFont="1" applyBorder="1"/>
    <xf numFmtId="0" fontId="17" fillId="0" borderId="43" xfId="0" applyFont="1" applyBorder="1" applyAlignment="1">
      <alignment horizontal="center" vertical="center"/>
    </xf>
    <xf numFmtId="0" fontId="17" fillId="0" borderId="0" xfId="0" applyFont="1" applyAlignment="1">
      <alignment horizontal="left"/>
    </xf>
    <xf numFmtId="0" fontId="17" fillId="0" borderId="0" xfId="0" applyFont="1" applyAlignment="1">
      <alignment horizontal="right"/>
    </xf>
    <xf numFmtId="0" fontId="17" fillId="0" borderId="37" xfId="0" applyFont="1" applyBorder="1"/>
    <xf numFmtId="0" fontId="17" fillId="0" borderId="24" xfId="0" applyFont="1" applyBorder="1"/>
    <xf numFmtId="0" fontId="53" fillId="0" borderId="42" xfId="0" applyFont="1" applyBorder="1"/>
    <xf numFmtId="0" fontId="11" fillId="0" borderId="42" xfId="0" applyFont="1" applyBorder="1"/>
    <xf numFmtId="0" fontId="11" fillId="0" borderId="43" xfId="0" applyFont="1" applyBorder="1"/>
    <xf numFmtId="0" fontId="11" fillId="0" borderId="16" xfId="0" applyFont="1" applyBorder="1"/>
    <xf numFmtId="0" fontId="11" fillId="0" borderId="44" xfId="0" applyFont="1" applyBorder="1"/>
    <xf numFmtId="49" fontId="17" fillId="0" borderId="0" xfId="0" applyNumberFormat="1" applyFont="1" applyAlignment="1">
      <alignment horizontal="center" vertical="center"/>
    </xf>
    <xf numFmtId="0" fontId="17" fillId="0" borderId="44" xfId="0" applyFont="1" applyBorder="1"/>
    <xf numFmtId="0" fontId="17" fillId="0" borderId="30" xfId="0" applyFont="1" applyBorder="1"/>
    <xf numFmtId="0" fontId="7" fillId="0" borderId="0" xfId="0" applyFont="1"/>
    <xf numFmtId="0" fontId="0" fillId="0" borderId="0" xfId="0" applyAlignment="1">
      <alignment vertical="center" wrapText="1"/>
    </xf>
    <xf numFmtId="0" fontId="38" fillId="0" borderId="0" xfId="0" applyFont="1" applyAlignment="1">
      <alignment horizontal="left" vertical="top"/>
    </xf>
    <xf numFmtId="17" fontId="35" fillId="0" borderId="0" xfId="0" applyNumberFormat="1" applyFont="1"/>
    <xf numFmtId="0" fontId="11" fillId="0" borderId="11" xfId="0" applyFont="1" applyBorder="1" applyAlignment="1">
      <alignment horizontal="center" vertical="center"/>
    </xf>
    <xf numFmtId="0" fontId="78" fillId="0" borderId="3" xfId="0" applyFont="1" applyBorder="1" applyAlignment="1">
      <alignment horizontal="center" vertical="center"/>
    </xf>
    <xf numFmtId="0" fontId="28" fillId="0" borderId="3" xfId="0" applyFont="1" applyBorder="1" applyAlignment="1">
      <alignment horizontal="center" wrapText="1"/>
    </xf>
    <xf numFmtId="0" fontId="0" fillId="0" borderId="11" xfId="0" applyBorder="1" applyAlignment="1">
      <alignment horizontal="center" vertical="center"/>
    </xf>
    <xf numFmtId="0" fontId="40" fillId="0" borderId="0" xfId="0" applyFont="1"/>
    <xf numFmtId="0" fontId="7" fillId="0" borderId="0" xfId="0" applyFont="1" applyAlignment="1">
      <alignment vertical="center"/>
    </xf>
    <xf numFmtId="0" fontId="0" fillId="0" borderId="0" xfId="0" applyAlignment="1">
      <alignment horizontal="center" vertical="center" wrapText="1"/>
    </xf>
    <xf numFmtId="0" fontId="0" fillId="0" borderId="13" xfId="0" applyBorder="1" applyAlignment="1">
      <alignment horizontal="center" vertical="center"/>
    </xf>
    <xf numFmtId="0" fontId="59" fillId="0" borderId="0" xfId="1" applyAlignment="1">
      <alignment vertical="center"/>
    </xf>
    <xf numFmtId="0" fontId="36" fillId="0" borderId="0" xfId="0" applyFont="1" applyAlignment="1">
      <alignment horizontal="right"/>
    </xf>
    <xf numFmtId="0" fontId="80" fillId="0" borderId="0" xfId="0" applyFont="1" applyAlignment="1">
      <alignment horizontal="center" vertical="center"/>
    </xf>
    <xf numFmtId="0" fontId="57" fillId="0" borderId="0" xfId="0" applyFont="1" applyAlignment="1">
      <alignment horizontal="left" vertical="center" wrapText="1"/>
    </xf>
    <xf numFmtId="0" fontId="57" fillId="0" borderId="0" xfId="0" applyFont="1" applyAlignment="1">
      <alignment horizontal="left" vertical="top" wrapText="1"/>
    </xf>
    <xf numFmtId="0" fontId="0" fillId="0" borderId="0" xfId="0" applyAlignment="1">
      <alignment horizontal="center"/>
    </xf>
    <xf numFmtId="0" fontId="42" fillId="0" borderId="0" xfId="0" applyFont="1"/>
    <xf numFmtId="0" fontId="63" fillId="0" borderId="0" xfId="0" applyFont="1" applyAlignment="1">
      <alignment horizontal="left" vertical="top"/>
    </xf>
    <xf numFmtId="0" fontId="34" fillId="0" borderId="0" xfId="0" applyFont="1" applyAlignment="1">
      <alignment horizontal="left" vertical="top"/>
    </xf>
    <xf numFmtId="0" fontId="81" fillId="0" borderId="0" xfId="0" applyFont="1" applyAlignment="1">
      <alignment horizontal="left" vertical="top"/>
    </xf>
    <xf numFmtId="0" fontId="39" fillId="0" borderId="0" xfId="0" applyFont="1" applyAlignment="1">
      <alignment horizontal="left" vertical="top"/>
    </xf>
    <xf numFmtId="0" fontId="39" fillId="0" borderId="0" xfId="0" applyFont="1"/>
    <xf numFmtId="0" fontId="39" fillId="0" borderId="17"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0" xfId="0" applyFont="1" applyAlignment="1">
      <alignment vertical="center"/>
    </xf>
    <xf numFmtId="0" fontId="34" fillId="0" borderId="0" xfId="0" applyFont="1" applyAlignment="1">
      <alignment vertical="top"/>
    </xf>
    <xf numFmtId="0" fontId="34" fillId="0" borderId="20" xfId="0" applyFont="1" applyBorder="1" applyAlignment="1">
      <alignment horizontal="center" vertical="center"/>
    </xf>
    <xf numFmtId="0" fontId="90" fillId="0" borderId="15" xfId="0" applyFont="1" applyBorder="1" applyAlignment="1">
      <alignment horizontal="center" vertical="center"/>
    </xf>
    <xf numFmtId="0" fontId="34" fillId="0" borderId="18" xfId="0" applyFont="1" applyBorder="1" applyAlignment="1">
      <alignment horizontal="center" vertical="center"/>
    </xf>
    <xf numFmtId="0" fontId="90" fillId="0" borderId="8" xfId="0" applyFont="1" applyBorder="1" applyAlignment="1">
      <alignment horizontal="center" vertical="center"/>
    </xf>
    <xf numFmtId="0" fontId="3" fillId="6" borderId="3" xfId="0" applyFont="1" applyFill="1" applyBorder="1" applyAlignment="1">
      <alignment wrapText="1"/>
    </xf>
    <xf numFmtId="0" fontId="8" fillId="0" borderId="3" xfId="0" applyFont="1" applyBorder="1" applyAlignment="1">
      <alignment vertical="center" wrapText="1"/>
    </xf>
    <xf numFmtId="0" fontId="3" fillId="6" borderId="3" xfId="0" applyFont="1" applyFill="1" applyBorder="1" applyAlignment="1">
      <alignment horizontal="left" wrapText="1"/>
    </xf>
    <xf numFmtId="0" fontId="8" fillId="0" borderId="3" xfId="0" applyFont="1" applyBorder="1" applyAlignment="1">
      <alignment horizontal="left" vertical="center" wrapText="1"/>
    </xf>
    <xf numFmtId="15" fontId="40" fillId="0" borderId="0" xfId="1" applyNumberFormat="1" applyFont="1"/>
    <xf numFmtId="164" fontId="0" fillId="0" borderId="0" xfId="0" applyNumberFormat="1"/>
    <xf numFmtId="17" fontId="0" fillId="0" borderId="0" xfId="0" applyNumberFormat="1" applyAlignment="1">
      <alignment horizontal="center"/>
    </xf>
    <xf numFmtId="0" fontId="39" fillId="0" borderId="0" xfId="0" applyFont="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xf>
    <xf numFmtId="0" fontId="34" fillId="0" borderId="46" xfId="0" applyFont="1" applyBorder="1" applyAlignment="1">
      <alignment horizontal="left" vertical="top" wrapText="1"/>
    </xf>
    <xf numFmtId="0" fontId="39" fillId="0" borderId="0" xfId="0" applyFont="1" applyAlignment="1">
      <alignment vertical="center" wrapText="1"/>
    </xf>
    <xf numFmtId="0" fontId="42" fillId="0" borderId="0" xfId="0" applyFont="1" applyAlignment="1">
      <alignment vertical="center"/>
    </xf>
    <xf numFmtId="0" fontId="39" fillId="0" borderId="47" xfId="0" applyFont="1" applyBorder="1" applyAlignment="1">
      <alignment horizontal="center" vertical="center" wrapText="1"/>
    </xf>
    <xf numFmtId="1" fontId="80" fillId="0" borderId="0" xfId="0" applyNumberFormat="1" applyFont="1" applyAlignment="1">
      <alignment horizontal="center" vertical="center"/>
    </xf>
    <xf numFmtId="0" fontId="90" fillId="0" borderId="15" xfId="0" applyFont="1" applyBorder="1" applyAlignment="1">
      <alignment horizontal="center" vertical="center" wrapText="1"/>
    </xf>
    <xf numFmtId="1" fontId="36" fillId="0" borderId="46" xfId="0" applyNumberFormat="1" applyFont="1" applyBorder="1" applyAlignment="1">
      <alignment horizontal="center" vertical="center"/>
    </xf>
    <xf numFmtId="0" fontId="36" fillId="0" borderId="46" xfId="0" applyFont="1" applyBorder="1" applyAlignment="1">
      <alignment horizontal="center" vertical="center"/>
    </xf>
    <xf numFmtId="0" fontId="36" fillId="0" borderId="58" xfId="0" applyFont="1" applyBorder="1" applyAlignment="1">
      <alignment horizontal="center" vertical="center"/>
    </xf>
    <xf numFmtId="0" fontId="28" fillId="0" borderId="0" xfId="0" applyFont="1" applyAlignment="1">
      <alignment horizontal="center" vertical="center" wrapText="1"/>
    </xf>
    <xf numFmtId="0" fontId="94" fillId="0" borderId="0" xfId="0" applyFont="1" applyAlignment="1">
      <alignment horizontal="center" vertical="center"/>
    </xf>
    <xf numFmtId="0" fontId="39" fillId="0" borderId="46" xfId="0" applyFont="1" applyBorder="1" applyAlignment="1">
      <alignment horizontal="left" vertical="top" wrapText="1"/>
    </xf>
    <xf numFmtId="15" fontId="17" fillId="0" borderId="0" xfId="0" applyNumberFormat="1" applyFont="1" applyAlignment="1">
      <alignment vertical="center"/>
    </xf>
    <xf numFmtId="0" fontId="17" fillId="0" borderId="0" xfId="0" applyFont="1" applyAlignment="1">
      <alignment vertical="center"/>
    </xf>
    <xf numFmtId="0" fontId="11" fillId="0" borderId="4" xfId="0" applyFont="1" applyBorder="1" applyAlignment="1">
      <alignment horizontal="center" vertical="center"/>
    </xf>
    <xf numFmtId="0" fontId="17" fillId="0" borderId="0" xfId="0" applyFont="1" applyAlignment="1">
      <alignment horizontal="center" vertical="center"/>
    </xf>
    <xf numFmtId="0" fontId="8" fillId="0" borderId="3" xfId="0" applyFont="1" applyBorder="1" applyAlignment="1">
      <alignment horizontal="center" vertical="center" wrapText="1"/>
    </xf>
    <xf numFmtId="0" fontId="8" fillId="0" borderId="19" xfId="0" applyFont="1" applyBorder="1" applyAlignment="1">
      <alignment vertical="top" wrapText="1"/>
    </xf>
    <xf numFmtId="14" fontId="0" fillId="0" borderId="0" xfId="0" applyNumberFormat="1"/>
    <xf numFmtId="0" fontId="59" fillId="0" borderId="19" xfId="1" applyBorder="1"/>
    <xf numFmtId="0" fontId="85" fillId="0" borderId="42" xfId="0" applyFont="1" applyBorder="1"/>
    <xf numFmtId="0" fontId="45" fillId="0" borderId="42" xfId="0" applyFont="1" applyBorder="1"/>
    <xf numFmtId="0" fontId="34" fillId="0" borderId="42" xfId="0" applyFont="1" applyBorder="1"/>
    <xf numFmtId="0" fontId="34" fillId="0" borderId="16" xfId="0" applyFont="1" applyBorder="1"/>
    <xf numFmtId="0" fontId="59" fillId="0" borderId="43" xfId="1" applyBorder="1"/>
    <xf numFmtId="0" fontId="45" fillId="0" borderId="0" xfId="0" applyFont="1"/>
    <xf numFmtId="0" fontId="34" fillId="0" borderId="44" xfId="0" applyFont="1" applyBorder="1"/>
    <xf numFmtId="0" fontId="59" fillId="0" borderId="37" xfId="1" applyBorder="1"/>
    <xf numFmtId="0" fontId="45" fillId="0" borderId="24" xfId="0" applyFont="1" applyBorder="1"/>
    <xf numFmtId="0" fontId="34" fillId="0" borderId="30" xfId="0" applyFont="1" applyBorder="1"/>
    <xf numFmtId="0" fontId="99" fillId="0" borderId="24" xfId="0" applyFont="1" applyBorder="1"/>
    <xf numFmtId="0" fontId="99" fillId="0" borderId="0" xfId="0" applyFont="1"/>
    <xf numFmtId="15" fontId="57" fillId="0" borderId="0" xfId="0" applyNumberFormat="1" applyFont="1"/>
    <xf numFmtId="0" fontId="0" fillId="0" borderId="60" xfId="0" applyBorder="1"/>
    <xf numFmtId="0" fontId="9" fillId="0" borderId="59" xfId="0" applyFont="1" applyBorder="1"/>
    <xf numFmtId="0" fontId="28" fillId="0" borderId="20" xfId="0" applyFont="1" applyBorder="1" applyAlignment="1">
      <alignment horizontal="center" vertical="center" wrapText="1"/>
    </xf>
    <xf numFmtId="1" fontId="0" fillId="0" borderId="20" xfId="0" applyNumberFormat="1"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center" vertical="center"/>
    </xf>
    <xf numFmtId="0" fontId="10" fillId="0" borderId="23" xfId="0" applyFont="1" applyBorder="1"/>
    <xf numFmtId="0" fontId="0" fillId="0" borderId="22" xfId="0" applyBorder="1"/>
    <xf numFmtId="0" fontId="0" fillId="0" borderId="21" xfId="0" applyBorder="1"/>
    <xf numFmtId="0" fontId="96" fillId="17" borderId="20" xfId="0" applyFont="1" applyFill="1" applyBorder="1" applyAlignment="1">
      <alignment horizontal="center"/>
    </xf>
    <xf numFmtId="0" fontId="96" fillId="17" borderId="3" xfId="0" applyFont="1" applyFill="1" applyBorder="1" applyAlignment="1">
      <alignment horizontal="center"/>
    </xf>
    <xf numFmtId="0" fontId="96" fillId="17" borderId="15" xfId="0" applyFont="1" applyFill="1" applyBorder="1" applyAlignment="1">
      <alignment horizontal="center"/>
    </xf>
    <xf numFmtId="0" fontId="96" fillId="17" borderId="13" xfId="0" applyFont="1" applyFill="1" applyBorder="1" applyAlignment="1">
      <alignment horizontal="center"/>
    </xf>
    <xf numFmtId="0" fontId="94" fillId="17" borderId="20" xfId="0" applyFont="1" applyFill="1" applyBorder="1" applyAlignment="1">
      <alignment horizontal="center"/>
    </xf>
    <xf numFmtId="0" fontId="94" fillId="17" borderId="3" xfId="0" applyFont="1" applyFill="1" applyBorder="1" applyAlignment="1">
      <alignment horizontal="center"/>
    </xf>
    <xf numFmtId="0" fontId="94" fillId="17" borderId="15" xfId="0" applyFont="1" applyFill="1" applyBorder="1" applyAlignment="1">
      <alignment horizontal="center"/>
    </xf>
    <xf numFmtId="0" fontId="98" fillId="17" borderId="13" xfId="0" applyFont="1" applyFill="1" applyBorder="1" applyAlignment="1">
      <alignment horizontal="center"/>
    </xf>
    <xf numFmtId="0" fontId="98" fillId="17" borderId="3" xfId="0" applyFont="1" applyFill="1" applyBorder="1" applyAlignment="1">
      <alignment horizontal="center"/>
    </xf>
    <xf numFmtId="0" fontId="98" fillId="17" borderId="20" xfId="0" applyFont="1" applyFill="1" applyBorder="1" applyAlignment="1">
      <alignment horizontal="center"/>
    </xf>
    <xf numFmtId="0" fontId="96" fillId="17" borderId="18" xfId="0" applyFont="1" applyFill="1" applyBorder="1" applyAlignment="1">
      <alignment horizontal="center"/>
    </xf>
    <xf numFmtId="0" fontId="96" fillId="17" borderId="7" xfId="0" applyFont="1" applyFill="1" applyBorder="1" applyAlignment="1">
      <alignment horizontal="center"/>
    </xf>
    <xf numFmtId="0" fontId="96" fillId="17" borderId="8" xfId="0" applyFont="1" applyFill="1" applyBorder="1" applyAlignment="1">
      <alignment horizontal="center"/>
    </xf>
    <xf numFmtId="0" fontId="96" fillId="17" borderId="5" xfId="0" applyFont="1" applyFill="1" applyBorder="1" applyAlignment="1">
      <alignment horizontal="center" vertical="center"/>
    </xf>
    <xf numFmtId="0" fontId="96" fillId="17" borderId="6" xfId="0" applyFont="1" applyFill="1" applyBorder="1" applyAlignment="1">
      <alignment horizontal="center" vertical="center"/>
    </xf>
    <xf numFmtId="0" fontId="42" fillId="17" borderId="7" xfId="0" applyFont="1" applyFill="1" applyBorder="1" applyAlignment="1">
      <alignment horizontal="center"/>
    </xf>
    <xf numFmtId="0" fontId="42" fillId="17" borderId="8" xfId="0" applyFont="1" applyFill="1" applyBorder="1" applyAlignment="1">
      <alignment horizontal="center"/>
    </xf>
    <xf numFmtId="0" fontId="98" fillId="17" borderId="15" xfId="0" applyFont="1" applyFill="1" applyBorder="1" applyAlignment="1">
      <alignment horizontal="center"/>
    </xf>
    <xf numFmtId="0" fontId="96" fillId="17" borderId="9" xfId="0" applyFont="1" applyFill="1" applyBorder="1" applyAlignment="1">
      <alignment horizontal="center"/>
    </xf>
    <xf numFmtId="0" fontId="34" fillId="0" borderId="46" xfId="0" applyFont="1" applyBorder="1" applyAlignment="1">
      <alignment horizontal="center" vertical="center" wrapText="1"/>
    </xf>
    <xf numFmtId="0" fontId="96" fillId="17" borderId="15" xfId="0" applyFont="1" applyFill="1" applyBorder="1" applyAlignment="1">
      <alignment horizontal="center" vertical="center"/>
    </xf>
    <xf numFmtId="0" fontId="98" fillId="17" borderId="15" xfId="0" applyFont="1" applyFill="1" applyBorder="1" applyAlignment="1">
      <alignment horizontal="center" vertical="center"/>
    </xf>
    <xf numFmtId="0" fontId="40" fillId="0" borderId="0" xfId="0" applyFont="1" applyAlignment="1">
      <alignment horizontal="center"/>
    </xf>
    <xf numFmtId="0" fontId="17" fillId="17" borderId="55" xfId="0" applyFont="1" applyFill="1" applyBorder="1" applyAlignment="1">
      <alignment horizontal="center" vertical="center"/>
    </xf>
    <xf numFmtId="0" fontId="17" fillId="17" borderId="1" xfId="0" applyFont="1" applyFill="1" applyBorder="1" applyAlignment="1">
      <alignment horizontal="center" vertical="center"/>
    </xf>
    <xf numFmtId="0" fontId="17" fillId="17" borderId="34" xfId="0" applyFont="1" applyFill="1" applyBorder="1" applyAlignment="1">
      <alignment horizontal="center" vertical="center"/>
    </xf>
    <xf numFmtId="0" fontId="17" fillId="17" borderId="56" xfId="0" applyFont="1" applyFill="1" applyBorder="1" applyAlignment="1">
      <alignment horizontal="center" vertical="center"/>
    </xf>
    <xf numFmtId="0" fontId="17" fillId="17" borderId="57" xfId="0" applyFont="1" applyFill="1" applyBorder="1" applyAlignment="1">
      <alignment horizontal="center" vertical="center"/>
    </xf>
    <xf numFmtId="0" fontId="17" fillId="17" borderId="14" xfId="0" applyFont="1" applyFill="1" applyBorder="1" applyAlignment="1">
      <alignment horizontal="center" vertical="center"/>
    </xf>
    <xf numFmtId="0" fontId="17" fillId="0" borderId="0" xfId="0" applyFont="1" applyAlignment="1">
      <alignment horizontal="left" vertical="center"/>
    </xf>
    <xf numFmtId="0" fontId="0" fillId="0" borderId="3" xfId="0" applyBorder="1" applyAlignment="1">
      <alignment horizontal="center"/>
    </xf>
    <xf numFmtId="0" fontId="28" fillId="17" borderId="3" xfId="0" applyFont="1" applyFill="1" applyBorder="1" applyAlignment="1">
      <alignment horizontal="center" vertical="top"/>
    </xf>
    <xf numFmtId="0" fontId="0" fillId="0" borderId="3" xfId="0" applyBorder="1" applyAlignment="1">
      <alignment horizontal="center" vertical="top"/>
    </xf>
    <xf numFmtId="0" fontId="0" fillId="0" borderId="3" xfId="0" applyBorder="1" applyAlignment="1">
      <alignment horizontal="center" vertical="top" wrapText="1"/>
    </xf>
    <xf numFmtId="0" fontId="55" fillId="0" borderId="3" xfId="0" applyFont="1" applyBorder="1" applyAlignment="1">
      <alignment horizontal="center" vertical="top" wrapText="1"/>
    </xf>
    <xf numFmtId="0" fontId="35" fillId="0" borderId="3" xfId="0" applyFont="1" applyBorder="1" applyAlignment="1">
      <alignment horizontal="center" vertical="top" wrapText="1"/>
    </xf>
    <xf numFmtId="0" fontId="93" fillId="0" borderId="3" xfId="0" applyFont="1" applyBorder="1" applyAlignment="1">
      <alignment horizontal="center" vertical="top" wrapText="1"/>
    </xf>
    <xf numFmtId="0" fontId="11" fillId="0" borderId="3" xfId="0" applyFont="1" applyBorder="1" applyAlignment="1">
      <alignment horizontal="center" vertical="top" wrapText="1"/>
    </xf>
    <xf numFmtId="0" fontId="11" fillId="0" borderId="31" xfId="0" applyFont="1" applyBorder="1" applyAlignment="1">
      <alignment horizontal="center" vertical="center"/>
    </xf>
    <xf numFmtId="0" fontId="63" fillId="0" borderId="0" xfId="0" applyFont="1" applyAlignment="1">
      <alignment horizontal="left" vertical="center"/>
    </xf>
    <xf numFmtId="0" fontId="0" fillId="0" borderId="27" xfId="0" applyBorder="1"/>
    <xf numFmtId="0" fontId="57" fillId="0" borderId="17" xfId="0" applyFont="1" applyBorder="1" applyAlignment="1">
      <alignment horizontal="center" textRotation="90" wrapText="1"/>
    </xf>
    <xf numFmtId="0" fontId="57" fillId="0" borderId="5" xfId="0" applyFont="1" applyBorder="1" applyAlignment="1">
      <alignment horizontal="center" textRotation="90" wrapText="1"/>
    </xf>
    <xf numFmtId="0" fontId="57" fillId="0" borderId="6" xfId="0" applyFont="1" applyBorder="1" applyAlignment="1">
      <alignment horizontal="center" textRotation="90" wrapText="1"/>
    </xf>
    <xf numFmtId="0" fontId="57" fillId="0" borderId="26" xfId="0" applyFont="1" applyBorder="1" applyAlignment="1">
      <alignment horizontal="center" textRotation="90" wrapText="1"/>
    </xf>
    <xf numFmtId="0" fontId="57" fillId="0" borderId="50" xfId="0" applyFont="1" applyBorder="1" applyAlignment="1">
      <alignment horizontal="center" textRotation="90" wrapText="1"/>
    </xf>
    <xf numFmtId="0" fontId="34" fillId="0" borderId="46" xfId="0" applyFont="1" applyBorder="1" applyAlignment="1">
      <alignment horizontal="center" vertical="center"/>
    </xf>
    <xf numFmtId="0" fontId="34" fillId="0" borderId="58" xfId="0" applyFont="1" applyBorder="1" applyAlignment="1">
      <alignment horizontal="center" vertical="center"/>
    </xf>
    <xf numFmtId="0" fontId="17" fillId="0" borderId="20" xfId="0" applyFont="1" applyBorder="1" applyAlignment="1">
      <alignment horizontal="center" textRotation="90" wrapText="1"/>
    </xf>
    <xf numFmtId="0" fontId="17" fillId="0" borderId="3" xfId="0" applyFont="1" applyBorder="1" applyAlignment="1">
      <alignment horizontal="center" textRotation="90" wrapText="1"/>
    </xf>
    <xf numFmtId="0" fontId="57" fillId="0" borderId="3" xfId="0" applyFont="1" applyBorder="1" applyAlignment="1">
      <alignment horizontal="center" textRotation="90" wrapText="1"/>
    </xf>
    <xf numFmtId="0" fontId="58" fillId="0" borderId="3" xfId="0" applyFont="1" applyBorder="1" applyAlignment="1">
      <alignment horizontal="center" textRotation="90" wrapText="1"/>
    </xf>
    <xf numFmtId="0" fontId="58" fillId="0" borderId="3" xfId="0" applyFont="1" applyBorder="1" applyAlignment="1">
      <alignment horizontal="center" vertical="center" textRotation="90" wrapText="1"/>
    </xf>
    <xf numFmtId="0" fontId="53" fillId="17" borderId="3" xfId="0" applyFont="1" applyFill="1" applyBorder="1" applyAlignment="1">
      <alignment horizontal="center" vertical="top" wrapText="1"/>
    </xf>
    <xf numFmtId="0" fontId="53" fillId="0" borderId="3" xfId="0" applyFont="1" applyBorder="1" applyAlignment="1">
      <alignment horizontal="center" vertical="top" wrapText="1"/>
    </xf>
    <xf numFmtId="16" fontId="86" fillId="0" borderId="19" xfId="0" applyNumberFormat="1" applyFont="1" applyBorder="1"/>
    <xf numFmtId="0" fontId="86" fillId="0" borderId="19" xfId="0" applyFont="1" applyBorder="1"/>
    <xf numFmtId="0" fontId="108" fillId="17" borderId="17" xfId="0" applyFont="1" applyFill="1" applyBorder="1" applyAlignment="1">
      <alignment horizontal="left" textRotation="90" wrapText="1"/>
    </xf>
    <xf numFmtId="0" fontId="108" fillId="17" borderId="5" xfId="0" applyFont="1" applyFill="1" applyBorder="1" applyAlignment="1">
      <alignment horizontal="left" textRotation="90" wrapText="1"/>
    </xf>
    <xf numFmtId="0" fontId="108" fillId="17" borderId="50" xfId="0" applyFont="1" applyFill="1" applyBorder="1" applyAlignment="1">
      <alignment horizontal="left" textRotation="90" wrapText="1"/>
    </xf>
    <xf numFmtId="0" fontId="108" fillId="17" borderId="6" xfId="0" applyFont="1" applyFill="1" applyBorder="1" applyAlignment="1">
      <alignment horizontal="left" textRotation="90" wrapText="1"/>
    </xf>
    <xf numFmtId="0" fontId="81" fillId="0" borderId="3" xfId="0" applyFont="1" applyBorder="1" applyAlignment="1">
      <alignment horizontal="center" vertical="center" textRotation="90" wrapText="1"/>
    </xf>
    <xf numFmtId="0" fontId="81" fillId="0" borderId="11" xfId="0" applyFont="1" applyBorder="1" applyAlignment="1">
      <alignment horizontal="center" vertical="center" textRotation="90" wrapText="1"/>
    </xf>
    <xf numFmtId="0" fontId="81" fillId="0" borderId="15" xfId="0" applyFont="1" applyBorder="1" applyAlignment="1">
      <alignment horizontal="center" vertical="center" textRotation="90" wrapText="1"/>
    </xf>
    <xf numFmtId="0" fontId="8" fillId="0" borderId="11" xfId="0" applyFont="1" applyBorder="1" applyAlignment="1">
      <alignment vertical="top" wrapText="1"/>
    </xf>
    <xf numFmtId="14" fontId="11" fillId="0" borderId="0" xfId="0" applyNumberFormat="1" applyFont="1" applyAlignment="1">
      <alignment vertical="center"/>
    </xf>
    <xf numFmtId="0" fontId="53" fillId="0" borderId="42" xfId="0" applyFont="1" applyBorder="1" applyAlignment="1">
      <alignment horizontal="center" vertical="center" textRotation="90"/>
    </xf>
    <xf numFmtId="0" fontId="101" fillId="0" borderId="42" xfId="0" applyFont="1" applyBorder="1"/>
    <xf numFmtId="0" fontId="56" fillId="0" borderId="42" xfId="0" applyFont="1" applyBorder="1" applyAlignment="1">
      <alignment vertical="center" wrapText="1"/>
    </xf>
    <xf numFmtId="0" fontId="86" fillId="0" borderId="42" xfId="0" applyFont="1" applyBorder="1" applyAlignment="1">
      <alignment vertical="center" wrapText="1"/>
    </xf>
    <xf numFmtId="0" fontId="103" fillId="0" borderId="42" xfId="0" applyFont="1" applyBorder="1" applyAlignment="1">
      <alignment vertical="center" wrapText="1"/>
    </xf>
    <xf numFmtId="0" fontId="101" fillId="0" borderId="42" xfId="0" applyFont="1" applyBorder="1" applyAlignment="1">
      <alignment horizontal="center" vertical="center" textRotation="90"/>
    </xf>
    <xf numFmtId="0" fontId="7" fillId="0" borderId="42" xfId="0" applyFont="1" applyBorder="1" applyAlignment="1">
      <alignment horizontal="center" vertical="center" textRotation="90"/>
    </xf>
    <xf numFmtId="0" fontId="86" fillId="0" borderId="42" xfId="0" applyFont="1" applyBorder="1"/>
    <xf numFmtId="0" fontId="101" fillId="0" borderId="42" xfId="0" applyFont="1" applyBorder="1" applyAlignment="1">
      <alignment horizontal="center" vertical="center" textRotation="90" wrapText="1"/>
    </xf>
    <xf numFmtId="0" fontId="92" fillId="0" borderId="42" xfId="0" applyFont="1" applyBorder="1" applyAlignment="1">
      <alignment vertical="center" wrapText="1"/>
    </xf>
    <xf numFmtId="0" fontId="34" fillId="0" borderId="3" xfId="0" applyFont="1" applyBorder="1" applyAlignment="1">
      <alignment horizontal="center" vertical="center"/>
    </xf>
    <xf numFmtId="0" fontId="59" fillId="0" borderId="0" xfId="1" applyAlignment="1">
      <alignment horizontal="left"/>
    </xf>
    <xf numFmtId="166" fontId="17" fillId="0" borderId="0" xfId="0" applyNumberFormat="1" applyFont="1"/>
    <xf numFmtId="0" fontId="17" fillId="0" borderId="0" xfId="0" applyFont="1" applyAlignment="1">
      <alignment vertical="top"/>
    </xf>
    <xf numFmtId="15" fontId="0" fillId="0" borderId="0" xfId="0" applyNumberFormat="1" applyAlignment="1">
      <alignment horizontal="center"/>
    </xf>
    <xf numFmtId="0" fontId="57" fillId="0" borderId="11" xfId="0" applyFont="1" applyBorder="1" applyAlignment="1">
      <alignment horizontal="center" vertical="top" wrapText="1"/>
    </xf>
    <xf numFmtId="0" fontId="11" fillId="0" borderId="11" xfId="0" applyFont="1" applyBorder="1" applyAlignment="1">
      <alignment horizontal="center" vertical="center" wrapText="1"/>
    </xf>
    <xf numFmtId="0" fontId="11" fillId="0" borderId="31" xfId="0" applyFont="1" applyBorder="1" applyAlignment="1">
      <alignment horizontal="left" vertical="top" wrapText="1"/>
    </xf>
    <xf numFmtId="0" fontId="72" fillId="0" borderId="20" xfId="0" applyFont="1" applyBorder="1" applyAlignment="1">
      <alignment horizontal="left" vertical="top" wrapText="1"/>
    </xf>
    <xf numFmtId="0" fontId="72" fillId="0" borderId="28" xfId="0" applyFont="1" applyBorder="1" applyAlignment="1">
      <alignment horizontal="left" vertical="top" wrapText="1"/>
    </xf>
    <xf numFmtId="0" fontId="71" fillId="0" borderId="18" xfId="0" applyFont="1" applyBorder="1" applyAlignment="1">
      <alignment horizontal="left" vertical="top" textRotation="90" wrapText="1"/>
    </xf>
    <xf numFmtId="0" fontId="113" fillId="14" borderId="3" xfId="0" applyFont="1" applyFill="1" applyBorder="1" applyAlignment="1">
      <alignment horizontal="center" vertical="center" wrapText="1"/>
    </xf>
    <xf numFmtId="0" fontId="42" fillId="0" borderId="0" xfId="0" applyFont="1" applyAlignment="1">
      <alignment horizontal="center" vertical="center"/>
    </xf>
    <xf numFmtId="0" fontId="34" fillId="0" borderId="0" xfId="0" applyFont="1" applyAlignment="1">
      <alignment horizontal="left" vertical="top" wrapText="1"/>
    </xf>
    <xf numFmtId="0" fontId="34" fillId="0" borderId="20" xfId="0" applyFont="1" applyBorder="1" applyAlignment="1">
      <alignment horizontal="center" vertical="center" wrapText="1"/>
    </xf>
    <xf numFmtId="0" fontId="34" fillId="0" borderId="15" xfId="0" applyFont="1" applyBorder="1" applyAlignment="1">
      <alignment horizontal="center" vertical="center" wrapText="1"/>
    </xf>
    <xf numFmtId="0" fontId="95" fillId="19" borderId="20" xfId="0" applyFont="1" applyFill="1" applyBorder="1" applyAlignment="1">
      <alignment horizontal="center" vertical="center"/>
    </xf>
    <xf numFmtId="0" fontId="97" fillId="17" borderId="8" xfId="0" applyFont="1" applyFill="1" applyBorder="1" applyAlignment="1">
      <alignment horizontal="center"/>
    </xf>
    <xf numFmtId="0" fontId="42" fillId="19" borderId="18" xfId="0" applyFont="1" applyFill="1" applyBorder="1" applyAlignment="1">
      <alignment horizontal="center"/>
    </xf>
    <xf numFmtId="0" fontId="17" fillId="17" borderId="55" xfId="0" quotePrefix="1" applyFont="1" applyFill="1" applyBorder="1" applyAlignment="1">
      <alignment horizontal="center" vertical="center"/>
    </xf>
    <xf numFmtId="0" fontId="86" fillId="0" borderId="46" xfId="0" applyFont="1" applyBorder="1" applyAlignment="1">
      <alignment horizontal="right" wrapText="1"/>
    </xf>
    <xf numFmtId="0" fontId="86" fillId="0" borderId="58" xfId="0" applyFont="1" applyBorder="1" applyAlignment="1">
      <alignment horizontal="right" wrapText="1"/>
    </xf>
    <xf numFmtId="0" fontId="98" fillId="0" borderId="0" xfId="0" applyFont="1" applyAlignment="1">
      <alignment wrapText="1"/>
    </xf>
    <xf numFmtId="0" fontId="91" fillId="0" borderId="0" xfId="0" applyFont="1" applyAlignment="1">
      <alignment vertical="center" wrapText="1"/>
    </xf>
    <xf numFmtId="15" fontId="34" fillId="0" borderId="0" xfId="0" applyNumberFormat="1" applyFont="1" applyAlignment="1">
      <alignment horizontal="right"/>
    </xf>
    <xf numFmtId="0" fontId="28" fillId="0" borderId="29" xfId="0" applyFont="1" applyBorder="1" applyAlignment="1">
      <alignment vertical="center"/>
    </xf>
    <xf numFmtId="0" fontId="17" fillId="0" borderId="27" xfId="0" applyFont="1" applyBorder="1" applyAlignment="1">
      <alignment vertical="center"/>
    </xf>
    <xf numFmtId="0" fontId="86" fillId="0" borderId="0" xfId="0" applyFont="1"/>
    <xf numFmtId="16" fontId="86" fillId="0" borderId="0" xfId="0" applyNumberFormat="1" applyFont="1"/>
    <xf numFmtId="0" fontId="17" fillId="0" borderId="0" xfId="0" applyFont="1" applyAlignment="1">
      <alignment horizontal="left" vertical="top"/>
    </xf>
    <xf numFmtId="0" fontId="81" fillId="4" borderId="14" xfId="0" applyFont="1" applyFill="1" applyBorder="1" applyAlignment="1">
      <alignment horizontal="center" vertical="center" textRotation="90" wrapText="1"/>
    </xf>
    <xf numFmtId="0" fontId="81" fillId="4" borderId="54" xfId="0" applyFont="1" applyFill="1" applyBorder="1" applyAlignment="1">
      <alignment horizontal="center" vertical="center" textRotation="90" wrapText="1"/>
    </xf>
    <xf numFmtId="0" fontId="81" fillId="4" borderId="62" xfId="0" applyFont="1" applyFill="1" applyBorder="1" applyAlignment="1">
      <alignment horizontal="center" vertical="center" textRotation="90" wrapText="1"/>
    </xf>
    <xf numFmtId="0" fontId="9" fillId="0" borderId="40" xfId="0" applyFont="1" applyBorder="1" applyAlignment="1">
      <alignment vertical="center"/>
    </xf>
    <xf numFmtId="0" fontId="11" fillId="0" borderId="7" xfId="0" applyFont="1" applyBorder="1" applyAlignment="1">
      <alignment horizontal="center" vertical="center"/>
    </xf>
    <xf numFmtId="0" fontId="28" fillId="0" borderId="22" xfId="0" applyFont="1" applyBorder="1" applyAlignment="1">
      <alignment vertical="center"/>
    </xf>
    <xf numFmtId="0" fontId="28" fillId="0" borderId="21" xfId="0" applyFont="1" applyBorder="1" applyAlignment="1">
      <alignment vertical="center"/>
    </xf>
    <xf numFmtId="0" fontId="89" fillId="0" borderId="49" xfId="0" applyFont="1" applyBorder="1" applyAlignment="1">
      <alignment vertical="center" wrapText="1"/>
    </xf>
    <xf numFmtId="0" fontId="89" fillId="0" borderId="44" xfId="0" applyFont="1" applyBorder="1" applyAlignment="1">
      <alignment vertical="center" wrapText="1"/>
    </xf>
    <xf numFmtId="0" fontId="89" fillId="0" borderId="30" xfId="0" applyFont="1" applyBorder="1" applyAlignment="1">
      <alignment vertical="center" wrapText="1"/>
    </xf>
    <xf numFmtId="0" fontId="57" fillId="0" borderId="61" xfId="0" applyFont="1" applyBorder="1" applyAlignment="1">
      <alignment wrapText="1"/>
    </xf>
    <xf numFmtId="0" fontId="39" fillId="20" borderId="46" xfId="0" applyFont="1" applyFill="1" applyBorder="1" applyAlignment="1">
      <alignment horizontal="left" vertical="top" wrapText="1"/>
    </xf>
    <xf numFmtId="0" fontId="34" fillId="20" borderId="46" xfId="0" applyFont="1" applyFill="1" applyBorder="1" applyAlignment="1">
      <alignment horizontal="left" vertical="top" wrapText="1"/>
    </xf>
    <xf numFmtId="0" fontId="0" fillId="0" borderId="13" xfId="0" applyBorder="1" applyAlignment="1">
      <alignment vertical="center" wrapText="1"/>
    </xf>
    <xf numFmtId="0" fontId="56" fillId="21" borderId="20" xfId="0" applyFont="1" applyFill="1" applyBorder="1" applyAlignment="1">
      <alignment vertical="center" wrapText="1"/>
    </xf>
    <xf numFmtId="0" fontId="56" fillId="21" borderId="3" xfId="0" applyFont="1" applyFill="1" applyBorder="1" applyAlignment="1">
      <alignment vertical="center" wrapText="1"/>
    </xf>
    <xf numFmtId="0" fontId="53" fillId="21" borderId="3" xfId="0" applyFont="1" applyFill="1" applyBorder="1" applyAlignment="1">
      <alignment wrapText="1"/>
    </xf>
    <xf numFmtId="0" fontId="53" fillId="21" borderId="3" xfId="0" applyFont="1" applyFill="1" applyBorder="1"/>
    <xf numFmtId="0" fontId="103" fillId="21" borderId="3" xfId="0" applyFont="1" applyFill="1" applyBorder="1" applyAlignment="1">
      <alignment vertical="center" wrapText="1"/>
    </xf>
    <xf numFmtId="0" fontId="53" fillId="21" borderId="20" xfId="0" applyFont="1" applyFill="1" applyBorder="1"/>
    <xf numFmtId="0" fontId="86" fillId="21" borderId="3" xfId="0" applyFont="1" applyFill="1" applyBorder="1" applyAlignment="1">
      <alignment vertical="center" wrapText="1"/>
    </xf>
    <xf numFmtId="0" fontId="53" fillId="21" borderId="28" xfId="0" applyFont="1" applyFill="1" applyBorder="1"/>
    <xf numFmtId="0" fontId="53" fillId="21" borderId="4" xfId="0" applyFont="1" applyFill="1" applyBorder="1"/>
    <xf numFmtId="0" fontId="56" fillId="21" borderId="4" xfId="0" applyFont="1" applyFill="1" applyBorder="1" applyAlignment="1">
      <alignment vertical="center" wrapText="1"/>
    </xf>
    <xf numFmtId="0" fontId="86" fillId="21" borderId="4" xfId="0" applyFont="1" applyFill="1" applyBorder="1" applyAlignment="1">
      <alignment vertical="center" wrapText="1"/>
    </xf>
    <xf numFmtId="0" fontId="103" fillId="21" borderId="4" xfId="0" applyFont="1" applyFill="1" applyBorder="1" applyAlignment="1">
      <alignment vertical="center" wrapText="1"/>
    </xf>
    <xf numFmtId="0" fontId="52" fillId="21" borderId="3" xfId="0" applyFont="1" applyFill="1" applyBorder="1"/>
    <xf numFmtId="0" fontId="86" fillId="21" borderId="3" xfId="0" applyFont="1" applyFill="1" applyBorder="1"/>
    <xf numFmtId="0" fontId="86" fillId="21" borderId="4" xfId="0" applyFont="1" applyFill="1" applyBorder="1"/>
    <xf numFmtId="0" fontId="92" fillId="21" borderId="20" xfId="0" applyFont="1" applyFill="1" applyBorder="1" applyAlignment="1">
      <alignment vertical="center" wrapText="1"/>
    </xf>
    <xf numFmtId="0" fontId="92" fillId="21" borderId="3" xfId="0" applyFont="1" applyFill="1" applyBorder="1" applyAlignment="1">
      <alignment vertical="center" wrapText="1"/>
    </xf>
    <xf numFmtId="0" fontId="92" fillId="21" borderId="4" xfId="0" applyFont="1" applyFill="1" applyBorder="1" applyAlignment="1">
      <alignment vertical="center" wrapText="1"/>
    </xf>
    <xf numFmtId="0" fontId="17" fillId="21" borderId="34" xfId="0" applyFont="1" applyFill="1" applyBorder="1" applyAlignment="1">
      <alignment horizontal="center" vertical="center"/>
    </xf>
    <xf numFmtId="0" fontId="17" fillId="21" borderId="56" xfId="0" applyFont="1" applyFill="1" applyBorder="1" applyAlignment="1">
      <alignment horizontal="center" vertical="center"/>
    </xf>
    <xf numFmtId="0" fontId="17" fillId="21" borderId="57" xfId="0" applyFont="1" applyFill="1" applyBorder="1" applyAlignment="1">
      <alignment horizontal="center" vertical="center"/>
    </xf>
    <xf numFmtId="0" fontId="94" fillId="21" borderId="20" xfId="0" applyFont="1" applyFill="1" applyBorder="1" applyAlignment="1">
      <alignment horizontal="center"/>
    </xf>
    <xf numFmtId="0" fontId="98" fillId="21" borderId="3" xfId="0" applyFont="1" applyFill="1" applyBorder="1" applyAlignment="1">
      <alignment horizontal="center"/>
    </xf>
    <xf numFmtId="0" fontId="100" fillId="21" borderId="3" xfId="0" applyFont="1" applyFill="1" applyBorder="1" applyAlignment="1">
      <alignment horizontal="center"/>
    </xf>
    <xf numFmtId="0" fontId="98" fillId="21" borderId="11" xfId="0" applyFont="1" applyFill="1" applyBorder="1" applyAlignment="1">
      <alignment horizontal="center"/>
    </xf>
    <xf numFmtId="0" fontId="98" fillId="21" borderId="20" xfId="0" applyFont="1" applyFill="1" applyBorder="1" applyAlignment="1">
      <alignment horizontal="center"/>
    </xf>
    <xf numFmtId="0" fontId="98" fillId="21" borderId="15" xfId="0" applyFont="1" applyFill="1" applyBorder="1" applyAlignment="1">
      <alignment horizontal="center"/>
    </xf>
    <xf numFmtId="0" fontId="98" fillId="21" borderId="13" xfId="0" applyFont="1" applyFill="1" applyBorder="1" applyAlignment="1">
      <alignment horizontal="center"/>
    </xf>
    <xf numFmtId="0" fontId="94" fillId="21" borderId="18" xfId="0" applyFont="1" applyFill="1" applyBorder="1" applyAlignment="1">
      <alignment horizontal="center"/>
    </xf>
    <xf numFmtId="0" fontId="98" fillId="21" borderId="7" xfId="0" applyFont="1" applyFill="1" applyBorder="1" applyAlignment="1">
      <alignment horizontal="center"/>
    </xf>
    <xf numFmtId="0" fontId="100" fillId="21" borderId="7" xfId="0" applyFont="1" applyFill="1" applyBorder="1" applyAlignment="1">
      <alignment horizontal="center"/>
    </xf>
    <xf numFmtId="0" fontId="98" fillId="21" borderId="31" xfId="0" applyFont="1" applyFill="1" applyBorder="1" applyAlignment="1">
      <alignment horizontal="center"/>
    </xf>
    <xf numFmtId="0" fontId="98" fillId="21" borderId="18" xfId="0" applyFont="1" applyFill="1" applyBorder="1" applyAlignment="1">
      <alignment horizontal="center"/>
    </xf>
    <xf numFmtId="0" fontId="98" fillId="21" borderId="8" xfId="0" applyFont="1" applyFill="1" applyBorder="1" applyAlignment="1">
      <alignment horizontal="center"/>
    </xf>
    <xf numFmtId="0" fontId="98" fillId="21" borderId="9" xfId="0" applyFont="1" applyFill="1" applyBorder="1" applyAlignment="1">
      <alignment horizontal="center"/>
    </xf>
    <xf numFmtId="0" fontId="90" fillId="21" borderId="56" xfId="0" applyFont="1" applyFill="1" applyBorder="1" applyAlignment="1">
      <alignment horizontal="center"/>
    </xf>
    <xf numFmtId="0" fontId="0" fillId="0" borderId="3" xfId="0" applyBorder="1" applyAlignment="1">
      <alignment horizontal="center" vertical="center" wrapText="1"/>
    </xf>
    <xf numFmtId="0" fontId="3" fillId="0" borderId="0" xfId="0" applyFont="1" applyAlignment="1">
      <alignment horizontal="left" wrapText="1"/>
    </xf>
    <xf numFmtId="0" fontId="3" fillId="0" borderId="0" xfId="0" applyFont="1" applyAlignment="1">
      <alignment wrapText="1"/>
    </xf>
    <xf numFmtId="0" fontId="8" fillId="0" borderId="0" xfId="0" applyFont="1" applyAlignment="1">
      <alignment horizontal="center" vertical="center" wrapText="1"/>
    </xf>
    <xf numFmtId="0" fontId="8" fillId="0" borderId="0" xfId="0" applyFont="1" applyAlignment="1">
      <alignment vertical="center" wrapText="1"/>
    </xf>
    <xf numFmtId="0" fontId="11" fillId="0" borderId="3" xfId="0" applyFont="1" applyBorder="1" applyAlignment="1">
      <alignment horizontal="center" vertical="center" wrapText="1"/>
    </xf>
    <xf numFmtId="0" fontId="116" fillId="21" borderId="11" xfId="0" applyFont="1" applyFill="1" applyBorder="1" applyAlignment="1">
      <alignment horizontal="left" vertical="top" wrapText="1"/>
    </xf>
    <xf numFmtId="0" fontId="8" fillId="0" borderId="13" xfId="0" applyFont="1" applyBorder="1" applyAlignment="1">
      <alignment vertical="top" wrapText="1"/>
    </xf>
    <xf numFmtId="0" fontId="49" fillId="0" borderId="0" xfId="0" applyFont="1" applyAlignment="1">
      <alignment horizontal="center" vertical="center" wrapText="1"/>
    </xf>
    <xf numFmtId="0" fontId="49" fillId="0" borderId="55" xfId="0" applyFont="1" applyBorder="1" applyAlignment="1">
      <alignment horizontal="center" vertical="center" wrapText="1"/>
    </xf>
    <xf numFmtId="0" fontId="54" fillId="0" borderId="0" xfId="0" applyFont="1" applyAlignment="1">
      <alignment vertical="center" wrapText="1"/>
    </xf>
    <xf numFmtId="0" fontId="54" fillId="0" borderId="0" xfId="0" applyFont="1" applyAlignment="1">
      <alignment wrapText="1"/>
    </xf>
    <xf numFmtId="0" fontId="109" fillId="0" borderId="0" xfId="0" applyFont="1" applyAlignment="1">
      <alignment horizontal="left" vertical="top" wrapText="1"/>
    </xf>
    <xf numFmtId="0" fontId="10" fillId="0" borderId="0" xfId="0" applyFont="1" applyAlignment="1">
      <alignment horizontal="left" vertical="top" wrapText="1"/>
    </xf>
    <xf numFmtId="0" fontId="110" fillId="0" borderId="0" xfId="0" applyFont="1" applyAlignment="1">
      <alignment horizontal="left" vertical="top" wrapText="1"/>
    </xf>
    <xf numFmtId="0" fontId="10" fillId="0" borderId="0" xfId="0" applyFont="1" applyAlignment="1">
      <alignment vertical="top" wrapText="1"/>
    </xf>
    <xf numFmtId="0" fontId="38" fillId="0" borderId="3" xfId="0" applyFont="1" applyBorder="1" applyAlignment="1">
      <alignment horizontal="left" vertical="top" wrapText="1"/>
    </xf>
    <xf numFmtId="0" fontId="38" fillId="0" borderId="3" xfId="0" applyFont="1" applyBorder="1" applyAlignment="1">
      <alignment vertical="top"/>
    </xf>
    <xf numFmtId="0" fontId="38" fillId="0" borderId="11" xfId="0" applyFont="1" applyBorder="1" applyAlignment="1">
      <alignment horizontal="left" vertical="top" wrapText="1"/>
    </xf>
    <xf numFmtId="0" fontId="38" fillId="0" borderId="12" xfId="0" applyFont="1" applyBorder="1" applyAlignment="1">
      <alignment horizontal="left" vertical="top" wrapText="1"/>
    </xf>
    <xf numFmtId="0" fontId="38" fillId="0" borderId="13" xfId="0" applyFont="1" applyBorder="1" applyAlignment="1">
      <alignment horizontal="left" vertical="top" wrapText="1"/>
    </xf>
    <xf numFmtId="0" fontId="10" fillId="0" borderId="19" xfId="0" applyFont="1" applyBorder="1" applyAlignment="1">
      <alignment horizontal="left" vertical="top" wrapText="1"/>
    </xf>
    <xf numFmtId="0" fontId="10" fillId="0" borderId="42" xfId="0" applyFont="1" applyBorder="1" applyAlignment="1">
      <alignment horizontal="left" vertical="top" wrapText="1"/>
    </xf>
    <xf numFmtId="0" fontId="10" fillId="0" borderId="16" xfId="0" applyFont="1" applyBorder="1" applyAlignment="1">
      <alignment horizontal="left" vertical="top" wrapText="1"/>
    </xf>
    <xf numFmtId="0" fontId="10" fillId="0" borderId="3" xfId="0" applyFont="1" applyBorder="1" applyAlignment="1">
      <alignment vertical="top" wrapText="1"/>
    </xf>
    <xf numFmtId="0" fontId="8" fillId="0" borderId="19" xfId="0" applyFont="1" applyBorder="1" applyAlignment="1">
      <alignment horizontal="left" vertical="top" wrapText="1"/>
    </xf>
    <xf numFmtId="0" fontId="8" fillId="0" borderId="42" xfId="0" applyFont="1" applyBorder="1" applyAlignment="1">
      <alignment horizontal="left" vertical="top" wrapText="1"/>
    </xf>
    <xf numFmtId="0" fontId="8" fillId="0" borderId="16" xfId="0" applyFont="1" applyBorder="1" applyAlignment="1">
      <alignment horizontal="left" vertical="top" wrapText="1"/>
    </xf>
    <xf numFmtId="0" fontId="8" fillId="0" borderId="37" xfId="0" applyFont="1" applyBorder="1" applyAlignment="1">
      <alignment horizontal="left" vertical="top" wrapText="1"/>
    </xf>
    <xf numFmtId="0" fontId="8" fillId="0" borderId="24" xfId="0" applyFont="1" applyBorder="1" applyAlignment="1">
      <alignment horizontal="left" vertical="top" wrapText="1"/>
    </xf>
    <xf numFmtId="0" fontId="8" fillId="0" borderId="30" xfId="0" applyFont="1" applyBorder="1" applyAlignment="1">
      <alignment horizontal="left" vertical="top" wrapText="1"/>
    </xf>
    <xf numFmtId="0" fontId="8" fillId="0" borderId="43" xfId="0" applyFont="1" applyBorder="1" applyAlignment="1">
      <alignment horizontal="left" vertical="top" wrapText="1"/>
    </xf>
    <xf numFmtId="0" fontId="8" fillId="0" borderId="0" xfId="0" applyFont="1" applyAlignment="1">
      <alignment horizontal="left" vertical="top" wrapText="1"/>
    </xf>
    <xf numFmtId="0" fontId="8" fillId="0" borderId="44" xfId="0" applyFont="1" applyBorder="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8" fillId="0" borderId="3" xfId="0" applyFont="1" applyBorder="1" applyAlignment="1">
      <alignment horizontal="left" vertical="top" wrapText="1"/>
    </xf>
    <xf numFmtId="0" fontId="0" fillId="0" borderId="4" xfId="0" applyBorder="1" applyAlignment="1">
      <alignment horizontal="center" vertical="center" wrapText="1"/>
    </xf>
    <xf numFmtId="0" fontId="0" fillId="0" borderId="33" xfId="0" applyBorder="1" applyAlignment="1">
      <alignment horizontal="center" vertical="center" wrapText="1"/>
    </xf>
    <xf numFmtId="0" fontId="0" fillId="0" borderId="19" xfId="0" applyBorder="1" applyAlignment="1">
      <alignment horizontal="center" vertical="center" wrapText="1"/>
    </xf>
    <xf numFmtId="0" fontId="0" fillId="0" borderId="16" xfId="0" applyBorder="1" applyAlignment="1">
      <alignment horizontal="center" vertical="center" wrapText="1"/>
    </xf>
    <xf numFmtId="0" fontId="0" fillId="0" borderId="37" xfId="0" applyBorder="1" applyAlignment="1">
      <alignment horizontal="center" vertical="center" wrapText="1"/>
    </xf>
    <xf numFmtId="0" fontId="0" fillId="0" borderId="30" xfId="0" applyBorder="1" applyAlignment="1">
      <alignment horizontal="center" vertical="center" wrapText="1"/>
    </xf>
    <xf numFmtId="0" fontId="0" fillId="0" borderId="45" xfId="0" applyBorder="1" applyAlignment="1">
      <alignment horizontal="center" vertical="center" wrapText="1"/>
    </xf>
    <xf numFmtId="0" fontId="0" fillId="0" borderId="42" xfId="0" applyBorder="1" applyAlignment="1">
      <alignment horizontal="center" vertical="center" wrapText="1"/>
    </xf>
    <xf numFmtId="0" fontId="0" fillId="0" borderId="43" xfId="0" applyBorder="1" applyAlignment="1">
      <alignment horizontal="center" vertical="center" wrapText="1"/>
    </xf>
    <xf numFmtId="0" fontId="0" fillId="0" borderId="0" xfId="0" applyAlignment="1">
      <alignment horizontal="center" vertical="center" wrapText="1"/>
    </xf>
    <xf numFmtId="0" fontId="0" fillId="0" borderId="44" xfId="0" applyBorder="1" applyAlignment="1">
      <alignment horizontal="center" vertical="center" wrapText="1"/>
    </xf>
    <xf numFmtId="0" fontId="0" fillId="0" borderId="24" xfId="0" applyBorder="1" applyAlignment="1">
      <alignment horizontal="center" vertical="center" wrapText="1"/>
    </xf>
    <xf numFmtId="0" fontId="0" fillId="0" borderId="3" xfId="0" applyBorder="1" applyAlignment="1">
      <alignment horizontal="center" vertical="center" wrapText="1"/>
    </xf>
    <xf numFmtId="0" fontId="7" fillId="3" borderId="3" xfId="0" applyFont="1" applyFill="1" applyBorder="1" applyAlignment="1">
      <alignment horizontal="center" vertical="center"/>
    </xf>
    <xf numFmtId="0" fontId="7" fillId="14" borderId="12" xfId="0" applyFont="1" applyFill="1" applyBorder="1" applyAlignment="1">
      <alignment horizontal="center" vertical="center"/>
    </xf>
    <xf numFmtId="0" fontId="7" fillId="14" borderId="13" xfId="0" applyFont="1" applyFill="1" applyBorder="1" applyAlignment="1">
      <alignment horizontal="center" vertical="center"/>
    </xf>
    <xf numFmtId="0" fontId="7" fillId="15" borderId="11" xfId="0" applyFont="1" applyFill="1" applyBorder="1" applyAlignment="1">
      <alignment horizontal="center" vertical="center"/>
    </xf>
    <xf numFmtId="0" fontId="7" fillId="15" borderId="12" xfId="0" applyFont="1" applyFill="1" applyBorder="1" applyAlignment="1">
      <alignment horizontal="center" vertical="center"/>
    </xf>
    <xf numFmtId="0" fontId="7" fillId="15" borderId="13" xfId="0" applyFont="1" applyFill="1" applyBorder="1" applyAlignment="1">
      <alignment horizontal="center" vertical="center"/>
    </xf>
    <xf numFmtId="0" fontId="0" fillId="0" borderId="11" xfId="0" applyBorder="1" applyAlignment="1">
      <alignment horizontal="center" wrapText="1"/>
    </xf>
    <xf numFmtId="0" fontId="0" fillId="0" borderId="12" xfId="0" applyBorder="1" applyAlignment="1">
      <alignment horizontal="center" wrapText="1"/>
    </xf>
    <xf numFmtId="0" fontId="0" fillId="0" borderId="13" xfId="0" applyBorder="1" applyAlignment="1">
      <alignment horizontal="center" wrapText="1"/>
    </xf>
    <xf numFmtId="0" fontId="98" fillId="0" borderId="12" xfId="0" applyFont="1" applyBorder="1" applyAlignment="1">
      <alignment horizontal="center" vertical="top" wrapText="1"/>
    </xf>
    <xf numFmtId="0" fontId="103" fillId="21" borderId="11" xfId="0" applyFont="1" applyFill="1" applyBorder="1" applyAlignment="1">
      <alignment horizontal="left" vertical="top" wrapText="1"/>
    </xf>
    <xf numFmtId="0" fontId="103" fillId="21" borderId="12" xfId="0" applyFont="1" applyFill="1" applyBorder="1" applyAlignment="1">
      <alignment horizontal="left" vertical="top" wrapText="1"/>
    </xf>
    <xf numFmtId="0" fontId="103" fillId="21" borderId="13" xfId="0" applyFont="1" applyFill="1" applyBorder="1" applyAlignment="1">
      <alignment horizontal="left" vertical="top" wrapText="1"/>
    </xf>
    <xf numFmtId="0" fontId="104" fillId="0" borderId="11" xfId="0" applyFont="1" applyBorder="1" applyAlignment="1">
      <alignment horizontal="left" vertical="top"/>
    </xf>
    <xf numFmtId="0" fontId="104" fillId="0" borderId="12" xfId="0" applyFont="1" applyBorder="1" applyAlignment="1">
      <alignment horizontal="left" vertical="top"/>
    </xf>
    <xf numFmtId="0" fontId="104" fillId="0" borderId="13" xfId="0" applyFont="1" applyBorder="1" applyAlignment="1">
      <alignment horizontal="left" vertical="top"/>
    </xf>
    <xf numFmtId="0" fontId="103" fillId="0" borderId="11" xfId="0" applyFont="1" applyBorder="1" applyAlignment="1">
      <alignment horizontal="left" vertical="top" wrapText="1"/>
    </xf>
    <xf numFmtId="0" fontId="103" fillId="0" borderId="12" xfId="0" applyFont="1" applyBorder="1" applyAlignment="1">
      <alignment horizontal="left" vertical="top" wrapText="1"/>
    </xf>
    <xf numFmtId="0" fontId="103" fillId="0" borderId="13" xfId="0" applyFont="1" applyBorder="1" applyAlignment="1">
      <alignment horizontal="left" vertical="top" wrapText="1"/>
    </xf>
    <xf numFmtId="0" fontId="106" fillId="21" borderId="50" xfId="0" applyFont="1" applyFill="1" applyBorder="1" applyAlignment="1">
      <alignment horizontal="left" vertical="top" wrapText="1"/>
    </xf>
    <xf numFmtId="0" fontId="106" fillId="21" borderId="10" xfId="0" applyFont="1" applyFill="1" applyBorder="1" applyAlignment="1">
      <alignment horizontal="left" vertical="top" wrapText="1"/>
    </xf>
    <xf numFmtId="0" fontId="106" fillId="21" borderId="26" xfId="0" applyFont="1" applyFill="1" applyBorder="1" applyAlignment="1">
      <alignment horizontal="left" vertical="top" wrapText="1"/>
    </xf>
    <xf numFmtId="0" fontId="107" fillId="21" borderId="11" xfId="0" applyFont="1" applyFill="1" applyBorder="1" applyAlignment="1">
      <alignment horizontal="left" wrapText="1"/>
    </xf>
    <xf numFmtId="0" fontId="107" fillId="21" borderId="12" xfId="0" applyFont="1" applyFill="1" applyBorder="1" applyAlignment="1">
      <alignment horizontal="left" wrapText="1"/>
    </xf>
    <xf numFmtId="0" fontId="107" fillId="21" borderId="13" xfId="0" applyFont="1" applyFill="1" applyBorder="1" applyAlignment="1">
      <alignment horizontal="left" wrapText="1"/>
    </xf>
    <xf numFmtId="0" fontId="107" fillId="21" borderId="11" xfId="0" applyFont="1" applyFill="1" applyBorder="1" applyAlignment="1">
      <alignment horizontal="left" vertical="center" wrapText="1"/>
    </xf>
    <xf numFmtId="0" fontId="107" fillId="21" borderId="12" xfId="0" applyFont="1" applyFill="1" applyBorder="1" applyAlignment="1">
      <alignment horizontal="left" vertical="center" wrapText="1"/>
    </xf>
    <xf numFmtId="0" fontId="107" fillId="21" borderId="13" xfId="0" applyFont="1" applyFill="1" applyBorder="1" applyAlignment="1">
      <alignment horizontal="left" vertical="center" wrapText="1"/>
    </xf>
    <xf numFmtId="0" fontId="107" fillId="21" borderId="31" xfId="0" applyFont="1" applyFill="1" applyBorder="1" applyAlignment="1">
      <alignment horizontal="left" vertical="center" wrapText="1"/>
    </xf>
    <xf numFmtId="0" fontId="107" fillId="21" borderId="51" xfId="0" applyFont="1" applyFill="1" applyBorder="1" applyAlignment="1">
      <alignment horizontal="left" vertical="center" wrapText="1"/>
    </xf>
    <xf numFmtId="0" fontId="107" fillId="21" borderId="9" xfId="0" applyFont="1" applyFill="1" applyBorder="1" applyAlignment="1">
      <alignment horizontal="left" vertical="center" wrapText="1"/>
    </xf>
    <xf numFmtId="0" fontId="101" fillId="17" borderId="4" xfId="0" applyFont="1" applyFill="1" applyBorder="1" applyAlignment="1">
      <alignment horizontal="center" vertical="center" textRotation="90"/>
    </xf>
    <xf numFmtId="0" fontId="101" fillId="17" borderId="45" xfId="0" applyFont="1" applyFill="1" applyBorder="1" applyAlignment="1">
      <alignment horizontal="center" vertical="center" textRotation="90"/>
    </xf>
    <xf numFmtId="0" fontId="101" fillId="17" borderId="33" xfId="0" applyFont="1" applyFill="1" applyBorder="1" applyAlignment="1">
      <alignment horizontal="center" vertical="center" textRotation="90"/>
    </xf>
    <xf numFmtId="0" fontId="103" fillId="0" borderId="0" xfId="0" applyFont="1" applyAlignment="1">
      <alignment horizontal="left" vertical="top" wrapText="1"/>
    </xf>
    <xf numFmtId="0" fontId="17" fillId="0" borderId="0" xfId="0" applyFont="1" applyAlignment="1">
      <alignment horizontal="center" vertical="center"/>
    </xf>
    <xf numFmtId="0" fontId="116" fillId="21" borderId="11" xfId="0" applyFont="1" applyFill="1" applyBorder="1" applyAlignment="1">
      <alignment horizontal="left" vertical="top" wrapText="1"/>
    </xf>
    <xf numFmtId="0" fontId="116" fillId="21" borderId="12" xfId="0" applyFont="1" applyFill="1" applyBorder="1" applyAlignment="1">
      <alignment horizontal="left" vertical="top" wrapText="1"/>
    </xf>
    <xf numFmtId="0" fontId="89" fillId="0" borderId="5" xfId="0" applyFont="1" applyBorder="1" applyAlignment="1">
      <alignment horizontal="center" vertical="center" wrapText="1"/>
    </xf>
    <xf numFmtId="0" fontId="53" fillId="0" borderId="38" xfId="0" applyFont="1" applyBorder="1" applyAlignment="1">
      <alignment horizontal="center" vertical="center" wrapText="1"/>
    </xf>
    <xf numFmtId="0" fontId="101" fillId="17" borderId="3" xfId="0" applyFont="1" applyFill="1" applyBorder="1" applyAlignment="1">
      <alignment horizontal="center" vertical="center" textRotation="90"/>
    </xf>
    <xf numFmtId="0" fontId="89" fillId="0" borderId="53" xfId="0" applyFont="1" applyBorder="1" applyAlignment="1">
      <alignment horizontal="center" vertical="center" wrapText="1"/>
    </xf>
    <xf numFmtId="0" fontId="89" fillId="0" borderId="29" xfId="0" applyFont="1" applyBorder="1" applyAlignment="1">
      <alignment horizontal="center" vertical="center" wrapText="1"/>
    </xf>
    <xf numFmtId="0" fontId="89" fillId="0" borderId="43" xfId="0" applyFont="1" applyBorder="1" applyAlignment="1">
      <alignment horizontal="center" vertical="center" wrapText="1"/>
    </xf>
    <xf numFmtId="0" fontId="89" fillId="0" borderId="0" xfId="0" applyFont="1" applyAlignment="1">
      <alignment horizontal="center" vertical="center" wrapText="1"/>
    </xf>
    <xf numFmtId="0" fontId="89" fillId="0" borderId="37" xfId="0" applyFont="1" applyBorder="1" applyAlignment="1">
      <alignment horizontal="center" vertical="center" wrapText="1"/>
    </xf>
    <xf numFmtId="0" fontId="89" fillId="0" borderId="24" xfId="0" applyFont="1" applyBorder="1" applyAlignment="1">
      <alignment horizontal="center" vertical="center" wrapText="1"/>
    </xf>
    <xf numFmtId="0" fontId="104" fillId="0" borderId="0" xfId="0" applyFont="1" applyAlignment="1">
      <alignment horizontal="left" vertical="top"/>
    </xf>
    <xf numFmtId="0" fontId="28" fillId="0" borderId="0" xfId="0" applyFont="1" applyAlignment="1">
      <alignment horizontal="center"/>
    </xf>
    <xf numFmtId="0" fontId="28" fillId="10" borderId="11" xfId="0" applyFont="1" applyFill="1" applyBorder="1" applyAlignment="1">
      <alignment horizontal="center"/>
    </xf>
    <xf numFmtId="0" fontId="28" fillId="10" borderId="12" xfId="0" applyFont="1" applyFill="1" applyBorder="1" applyAlignment="1">
      <alignment horizontal="center"/>
    </xf>
    <xf numFmtId="0" fontId="28" fillId="10" borderId="13" xfId="0" applyFont="1" applyFill="1" applyBorder="1" applyAlignment="1">
      <alignment horizontal="center"/>
    </xf>
    <xf numFmtId="0" fontId="91" fillId="0" borderId="0" xfId="0" applyFont="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11" fillId="0" borderId="13" xfId="0" applyFont="1" applyBorder="1" applyAlignment="1">
      <alignment horizontal="left" vertical="top" wrapText="1"/>
    </xf>
    <xf numFmtId="0" fontId="91" fillId="21" borderId="11" xfId="0" applyFont="1" applyFill="1" applyBorder="1" applyAlignment="1">
      <alignment horizontal="left" vertical="top" wrapText="1"/>
    </xf>
    <xf numFmtId="0" fontId="114" fillId="21" borderId="12" xfId="0" applyFont="1" applyFill="1" applyBorder="1" applyAlignment="1">
      <alignment horizontal="left" vertical="top" wrapText="1"/>
    </xf>
    <xf numFmtId="0" fontId="114" fillId="21" borderId="13" xfId="0" applyFont="1" applyFill="1" applyBorder="1" applyAlignment="1">
      <alignment horizontal="left" vertical="top" wrapText="1"/>
    </xf>
    <xf numFmtId="0" fontId="91" fillId="21" borderId="12" xfId="0" applyFont="1" applyFill="1" applyBorder="1" applyAlignment="1">
      <alignment horizontal="left" vertical="top" wrapText="1"/>
    </xf>
    <xf numFmtId="0" fontId="91" fillId="21" borderId="13" xfId="0" applyFont="1" applyFill="1" applyBorder="1" applyAlignment="1">
      <alignment horizontal="left" vertical="top" wrapText="1"/>
    </xf>
    <xf numFmtId="0" fontId="0" fillId="0" borderId="11" xfId="0"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92" fillId="21" borderId="11" xfId="0" applyFont="1" applyFill="1" applyBorder="1" applyAlignment="1">
      <alignment horizontal="left" vertical="top" wrapText="1"/>
    </xf>
    <xf numFmtId="0" fontId="92" fillId="21" borderId="12" xfId="0" applyFont="1" applyFill="1" applyBorder="1" applyAlignment="1">
      <alignment horizontal="left" vertical="top" wrapText="1"/>
    </xf>
    <xf numFmtId="0" fontId="92" fillId="21" borderId="13" xfId="0" applyFont="1" applyFill="1" applyBorder="1" applyAlignment="1">
      <alignment horizontal="left" vertical="top" wrapText="1"/>
    </xf>
    <xf numFmtId="0" fontId="101" fillId="17" borderId="56" xfId="0" applyFont="1" applyFill="1" applyBorder="1" applyAlignment="1">
      <alignment horizontal="center" vertical="center" textRotation="90" wrapText="1"/>
    </xf>
    <xf numFmtId="0" fontId="101" fillId="17" borderId="61" xfId="0" applyFont="1" applyFill="1" applyBorder="1" applyAlignment="1">
      <alignment horizontal="center" vertical="center" textRotation="90" wrapText="1"/>
    </xf>
    <xf numFmtId="0" fontId="101" fillId="17" borderId="57" xfId="0" applyFont="1" applyFill="1" applyBorder="1" applyAlignment="1">
      <alignment horizontal="center" vertical="center" textRotation="90" wrapText="1"/>
    </xf>
    <xf numFmtId="0" fontId="105" fillId="21" borderId="11" xfId="0" applyFont="1" applyFill="1" applyBorder="1" applyAlignment="1">
      <alignment horizontal="left" vertical="top" wrapText="1"/>
    </xf>
    <xf numFmtId="0" fontId="105" fillId="21" borderId="12" xfId="0" applyFont="1" applyFill="1" applyBorder="1" applyAlignment="1">
      <alignment horizontal="left" vertical="top" wrapText="1"/>
    </xf>
    <xf numFmtId="0" fontId="105" fillId="21" borderId="13" xfId="0" applyFont="1" applyFill="1" applyBorder="1" applyAlignment="1">
      <alignment horizontal="left" vertical="top" wrapText="1"/>
    </xf>
    <xf numFmtId="0" fontId="0" fillId="0" borderId="11" xfId="0"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xf numFmtId="0" fontId="101" fillId="17" borderId="15" xfId="0" applyFont="1" applyFill="1" applyBorder="1" applyAlignment="1">
      <alignment horizontal="center" vertical="center" textRotation="90"/>
    </xf>
    <xf numFmtId="0" fontId="28" fillId="0" borderId="3" xfId="0" applyFont="1" applyBorder="1" applyAlignment="1">
      <alignment horizontal="center" vertical="center"/>
    </xf>
    <xf numFmtId="0" fontId="28" fillId="0" borderId="3" xfId="0" applyFont="1" applyBorder="1"/>
    <xf numFmtId="0" fontId="11" fillId="0" borderId="4" xfId="0" applyFont="1" applyBorder="1" applyAlignment="1">
      <alignment horizontal="center" vertical="center"/>
    </xf>
    <xf numFmtId="0" fontId="0" fillId="0" borderId="4" xfId="0" applyBorder="1"/>
    <xf numFmtId="0" fontId="81" fillId="14" borderId="17" xfId="0" applyFont="1" applyFill="1" applyBorder="1" applyAlignment="1">
      <alignment horizontal="center" vertical="center" textRotation="90" wrapText="1"/>
    </xf>
    <xf numFmtId="0" fontId="34" fillId="14" borderId="6" xfId="0" applyFont="1" applyFill="1" applyBorder="1"/>
    <xf numFmtId="0" fontId="34" fillId="14" borderId="20" xfId="0" applyFont="1" applyFill="1" applyBorder="1"/>
    <xf numFmtId="0" fontId="34" fillId="14" borderId="11" xfId="0" applyFont="1" applyFill="1" applyBorder="1"/>
    <xf numFmtId="0" fontId="34" fillId="14" borderId="28" xfId="0" applyFont="1" applyFill="1" applyBorder="1"/>
    <xf numFmtId="0" fontId="34" fillId="14" borderId="19" xfId="0" applyFont="1" applyFill="1" applyBorder="1"/>
    <xf numFmtId="0" fontId="9" fillId="0" borderId="49" xfId="0" applyFont="1" applyBorder="1" applyAlignment="1">
      <alignment horizontal="center" vertical="center"/>
    </xf>
    <xf numFmtId="0" fontId="28" fillId="0" borderId="35" xfId="0" applyFont="1" applyBorder="1" applyAlignment="1">
      <alignment vertical="center"/>
    </xf>
    <xf numFmtId="0" fontId="28" fillId="0" borderId="53" xfId="0" applyFont="1" applyBorder="1" applyAlignment="1">
      <alignment vertical="center"/>
    </xf>
    <xf numFmtId="0" fontId="7" fillId="12" borderId="14" xfId="0" applyFont="1" applyFill="1" applyBorder="1" applyAlignment="1">
      <alignment horizontal="center" vertical="center" textRotation="90" wrapText="1"/>
    </xf>
    <xf numFmtId="0" fontId="7" fillId="12" borderId="54" xfId="0" applyFont="1" applyFill="1" applyBorder="1" applyAlignment="1">
      <alignment horizontal="center" vertical="center" textRotation="90" wrapText="1"/>
    </xf>
    <xf numFmtId="0" fontId="28" fillId="16" borderId="11" xfId="0" applyFont="1" applyFill="1" applyBorder="1" applyAlignment="1">
      <alignment horizontal="center"/>
    </xf>
    <xf numFmtId="0" fontId="28" fillId="16" borderId="12" xfId="0" applyFont="1" applyFill="1" applyBorder="1" applyAlignment="1">
      <alignment horizontal="center"/>
    </xf>
    <xf numFmtId="0" fontId="28" fillId="16" borderId="13" xfId="0" applyFont="1" applyFill="1" applyBorder="1" applyAlignment="1">
      <alignment horizontal="center"/>
    </xf>
    <xf numFmtId="0" fontId="28" fillId="3" borderId="11" xfId="0" applyFont="1" applyFill="1" applyBorder="1" applyAlignment="1">
      <alignment horizontal="center"/>
    </xf>
    <xf numFmtId="0" fontId="28" fillId="3" borderId="12" xfId="0" applyFont="1" applyFill="1" applyBorder="1" applyAlignment="1">
      <alignment horizontal="center"/>
    </xf>
    <xf numFmtId="0" fontId="28" fillId="3" borderId="13" xfId="0" applyFont="1" applyFill="1" applyBorder="1" applyAlignment="1">
      <alignment horizontal="center"/>
    </xf>
    <xf numFmtId="0" fontId="101" fillId="17" borderId="20" xfId="0" applyFont="1" applyFill="1" applyBorder="1" applyAlignment="1">
      <alignment horizontal="center" vertical="center" textRotation="90" wrapText="1"/>
    </xf>
    <xf numFmtId="0" fontId="101" fillId="17" borderId="11" xfId="0" applyFont="1" applyFill="1" applyBorder="1"/>
    <xf numFmtId="0" fontId="101" fillId="17" borderId="20" xfId="0" applyFont="1" applyFill="1" applyBorder="1"/>
    <xf numFmtId="0" fontId="101" fillId="17" borderId="28" xfId="0" applyFont="1" applyFill="1" applyBorder="1"/>
    <xf numFmtId="0" fontId="101" fillId="17" borderId="19" xfId="0" applyFont="1" applyFill="1" applyBorder="1"/>
    <xf numFmtId="0" fontId="11" fillId="0" borderId="31" xfId="0" applyFont="1" applyBorder="1" applyAlignment="1">
      <alignment horizontal="center" vertical="center"/>
    </xf>
    <xf numFmtId="0" fontId="11" fillId="0" borderId="9" xfId="0" applyFont="1" applyBorder="1" applyAlignment="1">
      <alignment horizontal="center" vertical="center"/>
    </xf>
    <xf numFmtId="0" fontId="28" fillId="2" borderId="11" xfId="0" applyFont="1" applyFill="1" applyBorder="1" applyAlignment="1">
      <alignment horizontal="center"/>
    </xf>
    <xf numFmtId="0" fontId="28" fillId="2" borderId="12" xfId="0" applyFont="1" applyFill="1" applyBorder="1" applyAlignment="1">
      <alignment horizontal="center"/>
    </xf>
    <xf numFmtId="0" fontId="28" fillId="2" borderId="13" xfId="0" applyFont="1" applyFill="1" applyBorder="1" applyAlignment="1">
      <alignment horizontal="center"/>
    </xf>
    <xf numFmtId="0" fontId="87" fillId="2" borderId="17" xfId="0" applyFont="1" applyFill="1" applyBorder="1" applyAlignment="1">
      <alignment horizontal="center" vertical="center" wrapText="1"/>
    </xf>
    <xf numFmtId="0" fontId="87" fillId="2" borderId="5" xfId="0" applyFont="1" applyFill="1" applyBorder="1" applyAlignment="1">
      <alignment horizontal="center" vertical="center" wrapText="1"/>
    </xf>
    <xf numFmtId="0" fontId="16" fillId="16" borderId="5" xfId="0" applyFont="1" applyFill="1" applyBorder="1" applyAlignment="1">
      <alignment horizontal="center" vertical="center" wrapText="1"/>
    </xf>
    <xf numFmtId="0" fontId="15" fillId="16" borderId="5" xfId="0" applyFont="1" applyFill="1" applyBorder="1" applyAlignment="1">
      <alignment horizontal="center" vertical="center" wrapText="1"/>
    </xf>
    <xf numFmtId="0" fontId="14" fillId="16" borderId="5" xfId="0" applyFont="1" applyFill="1" applyBorder="1" applyAlignment="1">
      <alignment vertical="center" wrapText="1"/>
    </xf>
    <xf numFmtId="0" fontId="16" fillId="3" borderId="17"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4" fillId="3" borderId="5" xfId="0" applyFont="1" applyFill="1" applyBorder="1" applyAlignment="1">
      <alignment vertical="center" wrapText="1"/>
    </xf>
    <xf numFmtId="0" fontId="16" fillId="10" borderId="5"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4" fillId="10" borderId="5" xfId="0" applyFont="1" applyFill="1" applyBorder="1" applyAlignment="1">
      <alignment vertical="center" wrapText="1"/>
    </xf>
    <xf numFmtId="0" fontId="28" fillId="0" borderId="59" xfId="0" applyFont="1" applyBorder="1" applyAlignment="1">
      <alignment horizontal="center"/>
    </xf>
    <xf numFmtId="0" fontId="28" fillId="0" borderId="52" xfId="0" applyFont="1" applyBorder="1" applyAlignment="1">
      <alignment horizontal="center"/>
    </xf>
    <xf numFmtId="0" fontId="89" fillId="0" borderId="49" xfId="0" applyFont="1" applyBorder="1" applyAlignment="1">
      <alignment horizontal="center" vertical="center" wrapText="1"/>
    </xf>
    <xf numFmtId="0" fontId="89" fillId="0" borderId="44" xfId="0" applyFont="1" applyBorder="1" applyAlignment="1">
      <alignment horizontal="center" vertical="center" wrapText="1"/>
    </xf>
    <xf numFmtId="0" fontId="89" fillId="0" borderId="30" xfId="0" applyFont="1" applyBorder="1" applyAlignment="1">
      <alignment horizontal="center" vertical="center" wrapText="1"/>
    </xf>
    <xf numFmtId="0" fontId="89" fillId="0" borderId="41" xfId="0" applyFont="1" applyBorder="1" applyAlignment="1">
      <alignment horizontal="center" vertical="center" wrapText="1"/>
    </xf>
    <xf numFmtId="0" fontId="89" fillId="0" borderId="27" xfId="0" applyFont="1" applyBorder="1" applyAlignment="1">
      <alignment horizontal="center" vertical="center" wrapText="1"/>
    </xf>
    <xf numFmtId="0" fontId="89" fillId="0" borderId="52" xfId="0" applyFont="1" applyBorder="1" applyAlignment="1">
      <alignment horizontal="center" vertical="center" wrapText="1"/>
    </xf>
    <xf numFmtId="0" fontId="0" fillId="0" borderId="0" xfId="0" applyAlignment="1">
      <alignment horizontal="left" vertical="top" wrapText="1"/>
    </xf>
    <xf numFmtId="0" fontId="17" fillId="17" borderId="23" xfId="0" applyFont="1" applyFill="1" applyBorder="1" applyAlignment="1">
      <alignment horizontal="center" vertical="center"/>
    </xf>
    <xf numFmtId="0" fontId="17" fillId="17" borderId="22" xfId="0" applyFont="1" applyFill="1" applyBorder="1" applyAlignment="1">
      <alignment horizontal="center" vertical="center"/>
    </xf>
    <xf numFmtId="0" fontId="17" fillId="17" borderId="21" xfId="0" applyFont="1" applyFill="1" applyBorder="1" applyAlignment="1">
      <alignment horizontal="center" vertical="center"/>
    </xf>
    <xf numFmtId="0" fontId="9" fillId="0" borderId="24" xfId="0" applyFont="1" applyBorder="1" applyAlignment="1">
      <alignment vertical="center"/>
    </xf>
    <xf numFmtId="15" fontId="17" fillId="0" borderId="0" xfId="0" applyNumberFormat="1" applyFont="1" applyAlignment="1">
      <alignment vertical="center"/>
    </xf>
    <xf numFmtId="0" fontId="17" fillId="0" borderId="0" xfId="0" applyFont="1" applyAlignment="1">
      <alignment vertical="center"/>
    </xf>
    <xf numFmtId="0" fontId="28" fillId="0" borderId="4" xfId="0" applyFont="1" applyBorder="1" applyAlignment="1">
      <alignment horizontal="center" vertical="center"/>
    </xf>
    <xf numFmtId="0" fontId="28" fillId="0" borderId="4" xfId="0" applyFont="1" applyBorder="1"/>
    <xf numFmtId="0" fontId="10" fillId="0" borderId="47" xfId="0" applyFont="1" applyBorder="1" applyAlignment="1">
      <alignment horizontal="left" vertical="center"/>
    </xf>
    <xf numFmtId="0" fontId="10" fillId="0" borderId="10" xfId="0" applyFont="1" applyBorder="1" applyAlignment="1">
      <alignment horizontal="left" vertical="center"/>
    </xf>
    <xf numFmtId="0" fontId="10" fillId="0" borderId="26" xfId="0" applyFont="1" applyBorder="1" applyAlignment="1">
      <alignment horizontal="left" vertical="center"/>
    </xf>
    <xf numFmtId="0" fontId="38" fillId="14" borderId="46" xfId="0" applyFont="1" applyFill="1" applyBorder="1" applyAlignment="1">
      <alignment horizontal="left" vertical="center"/>
    </xf>
    <xf numFmtId="0" fontId="38" fillId="14" borderId="12" xfId="0" applyFont="1" applyFill="1" applyBorder="1" applyAlignment="1">
      <alignment horizontal="left" vertical="center"/>
    </xf>
    <xf numFmtId="0" fontId="38" fillId="14" borderId="13" xfId="0" applyFont="1" applyFill="1" applyBorder="1" applyAlignment="1">
      <alignment horizontal="left" vertical="center"/>
    </xf>
    <xf numFmtId="0" fontId="38" fillId="18" borderId="46" xfId="0" applyFont="1" applyFill="1" applyBorder="1" applyAlignment="1">
      <alignment horizontal="left" vertical="center"/>
    </xf>
    <xf numFmtId="0" fontId="38" fillId="18" borderId="12" xfId="0" applyFont="1" applyFill="1" applyBorder="1" applyAlignment="1">
      <alignment horizontal="left" vertical="center"/>
    </xf>
    <xf numFmtId="0" fontId="38" fillId="18" borderId="13" xfId="0" applyFont="1" applyFill="1" applyBorder="1" applyAlignment="1">
      <alignment horizontal="left" vertical="center"/>
    </xf>
    <xf numFmtId="0" fontId="38" fillId="4" borderId="58" xfId="0" applyFont="1" applyFill="1" applyBorder="1" applyAlignment="1">
      <alignment horizontal="left" vertical="center"/>
    </xf>
    <xf numFmtId="0" fontId="38" fillId="4" borderId="51" xfId="0" applyFont="1" applyFill="1" applyBorder="1" applyAlignment="1">
      <alignment horizontal="left" vertical="center"/>
    </xf>
    <xf numFmtId="0" fontId="38" fillId="4" borderId="9" xfId="0" applyFont="1" applyFill="1" applyBorder="1" applyAlignment="1">
      <alignment horizontal="left" vertical="center"/>
    </xf>
    <xf numFmtId="0" fontId="28" fillId="0" borderId="3"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34" fillId="0" borderId="3" xfId="0" applyFont="1" applyBorder="1" applyAlignment="1">
      <alignment horizontal="center" vertical="center" wrapText="1"/>
    </xf>
    <xf numFmtId="0" fontId="90" fillId="0" borderId="3" xfId="0" applyFont="1" applyBorder="1" applyAlignment="1">
      <alignment horizontal="center" vertical="center" wrapText="1"/>
    </xf>
    <xf numFmtId="0" fontId="111" fillId="0" borderId="3" xfId="0" applyFont="1" applyBorder="1" applyAlignment="1">
      <alignment horizontal="center" vertical="center"/>
    </xf>
    <xf numFmtId="0" fontId="0" fillId="0" borderId="3" xfId="0" applyBorder="1" applyAlignment="1">
      <alignment horizontal="center" vertical="center"/>
    </xf>
    <xf numFmtId="0" fontId="45" fillId="0" borderId="3" xfId="0" applyFont="1" applyBorder="1" applyAlignment="1">
      <alignment horizontal="center" vertical="center"/>
    </xf>
    <xf numFmtId="0" fontId="78" fillId="0" borderId="3" xfId="0" applyFont="1" applyBorder="1" applyAlignment="1">
      <alignment horizontal="center" vertical="center"/>
    </xf>
    <xf numFmtId="0" fontId="90" fillId="0" borderId="4" xfId="0" applyFont="1" applyBorder="1" applyAlignment="1">
      <alignment horizontal="center" vertical="center"/>
    </xf>
    <xf numFmtId="0" fontId="28" fillId="0" borderId="42" xfId="0" applyFont="1" applyBorder="1" applyAlignment="1">
      <alignment horizontal="right"/>
    </xf>
    <xf numFmtId="0" fontId="28" fillId="0" borderId="36" xfId="0" applyFont="1" applyBorder="1" applyAlignment="1">
      <alignment horizontal="right"/>
    </xf>
    <xf numFmtId="0" fontId="90" fillId="0" borderId="23" xfId="0" applyFont="1" applyBorder="1" applyAlignment="1">
      <alignment horizontal="center" vertical="center"/>
    </xf>
    <xf numFmtId="0" fontId="90" fillId="0" borderId="21" xfId="0" applyFont="1" applyBorder="1" applyAlignment="1">
      <alignment horizontal="center" vertical="center"/>
    </xf>
    <xf numFmtId="0" fontId="28" fillId="0" borderId="3" xfId="0" applyFont="1" applyBorder="1" applyAlignment="1">
      <alignment horizontal="center" wrapText="1"/>
    </xf>
    <xf numFmtId="0" fontId="28" fillId="0" borderId="19" xfId="0" applyFont="1" applyBorder="1" applyAlignment="1">
      <alignment horizontal="center"/>
    </xf>
    <xf numFmtId="0" fontId="28" fillId="0" borderId="16" xfId="0" applyFont="1" applyBorder="1" applyAlignment="1">
      <alignment horizontal="center"/>
    </xf>
    <xf numFmtId="0" fontId="28" fillId="0" borderId="37" xfId="0" applyFont="1" applyBorder="1" applyAlignment="1">
      <alignment horizontal="center"/>
    </xf>
    <xf numFmtId="0" fontId="28" fillId="0" borderId="30" xfId="0" applyFont="1" applyBorder="1" applyAlignment="1">
      <alignment horizontal="center"/>
    </xf>
    <xf numFmtId="0" fontId="11" fillId="0" borderId="0" xfId="0" applyFont="1" applyAlignment="1">
      <alignment horizontal="left" vertical="top" wrapText="1"/>
    </xf>
    <xf numFmtId="0" fontId="90" fillId="0" borderId="3" xfId="0" applyFont="1" applyBorder="1" applyAlignment="1">
      <alignment horizontal="center" vertical="center"/>
    </xf>
    <xf numFmtId="49" fontId="0" fillId="0" borderId="3" xfId="0" applyNumberFormat="1" applyBorder="1" applyAlignment="1">
      <alignment horizontal="center" vertical="center"/>
    </xf>
    <xf numFmtId="0" fontId="11" fillId="0" borderId="11" xfId="0" applyFont="1" applyBorder="1" applyAlignment="1">
      <alignment horizontal="center" vertical="center"/>
    </xf>
    <xf numFmtId="0" fontId="11" fillId="0" borderId="13" xfId="0" applyFont="1" applyBorder="1" applyAlignment="1">
      <alignment horizontal="center" vertical="center"/>
    </xf>
    <xf numFmtId="0" fontId="28" fillId="0" borderId="3" xfId="0" applyFont="1" applyBorder="1" applyAlignment="1">
      <alignment horizontal="center"/>
    </xf>
    <xf numFmtId="0" fontId="11" fillId="0" borderId="11" xfId="0" applyFont="1" applyBorder="1" applyAlignment="1">
      <alignment horizontal="center" vertical="center" wrapText="1"/>
    </xf>
    <xf numFmtId="0" fontId="11" fillId="0" borderId="13" xfId="0" applyFont="1" applyBorder="1" applyAlignment="1">
      <alignment horizontal="center" vertical="center" wrapText="1"/>
    </xf>
    <xf numFmtId="0" fontId="28" fillId="0" borderId="42" xfId="0" applyFont="1" applyBorder="1" applyAlignment="1">
      <alignment horizontal="center" wrapText="1"/>
    </xf>
    <xf numFmtId="0" fontId="28" fillId="0" borderId="16" xfId="0" applyFont="1" applyBorder="1" applyAlignment="1">
      <alignment horizontal="center" wrapText="1"/>
    </xf>
    <xf numFmtId="0" fontId="28" fillId="0" borderId="24" xfId="0" applyFont="1" applyBorder="1" applyAlignment="1">
      <alignment horizontal="center" wrapText="1"/>
    </xf>
    <xf numFmtId="0" fontId="28" fillId="0" borderId="30" xfId="0" applyFont="1" applyBorder="1" applyAlignment="1">
      <alignment horizontal="center" wrapText="1"/>
    </xf>
    <xf numFmtId="0" fontId="28" fillId="0" borderId="19" xfId="0" applyFont="1" applyBorder="1" applyAlignment="1">
      <alignment horizontal="center" wrapText="1"/>
    </xf>
    <xf numFmtId="0" fontId="28" fillId="0" borderId="37" xfId="0" applyFont="1" applyBorder="1" applyAlignment="1">
      <alignment horizontal="center" wrapText="1"/>
    </xf>
    <xf numFmtId="0" fontId="28" fillId="0" borderId="18" xfId="0" applyFont="1" applyBorder="1" applyAlignment="1">
      <alignment horizontal="right"/>
    </xf>
    <xf numFmtId="0" fontId="28" fillId="0" borderId="7" xfId="0" applyFont="1" applyBorder="1" applyAlignment="1">
      <alignment horizontal="right"/>
    </xf>
    <xf numFmtId="0" fontId="0" fillId="0" borderId="46" xfId="0" applyBorder="1" applyAlignment="1">
      <alignment horizontal="left" vertical="top"/>
    </xf>
    <xf numFmtId="0" fontId="0" fillId="0" borderId="60" xfId="0" applyBorder="1" applyAlignment="1">
      <alignment horizontal="left" vertical="top"/>
    </xf>
    <xf numFmtId="0" fontId="0" fillId="0" borderId="42" xfId="0" applyBorder="1" applyAlignment="1">
      <alignment horizontal="left" vertical="top"/>
    </xf>
    <xf numFmtId="0" fontId="39" fillId="0" borderId="17" xfId="0" applyFont="1" applyBorder="1" applyAlignment="1">
      <alignment horizontal="right"/>
    </xf>
    <xf numFmtId="0" fontId="39" fillId="0" borderId="5" xfId="0" applyFont="1" applyBorder="1" applyAlignment="1">
      <alignment horizontal="right"/>
    </xf>
    <xf numFmtId="0" fontId="28" fillId="0" borderId="47" xfId="0" applyFont="1" applyBorder="1" applyAlignment="1">
      <alignment horizontal="left" vertical="center" wrapText="1"/>
    </xf>
    <xf numFmtId="0" fontId="28" fillId="0" borderId="10" xfId="0" applyFont="1" applyBorder="1" applyAlignment="1">
      <alignment horizontal="left" vertical="center" wrapText="1"/>
    </xf>
    <xf numFmtId="165" fontId="0" fillId="0" borderId="0" xfId="0" applyNumberFormat="1" applyAlignment="1">
      <alignment horizontal="center"/>
    </xf>
    <xf numFmtId="0" fontId="28" fillId="0" borderId="59" xfId="0" applyFont="1" applyBorder="1" applyAlignment="1">
      <alignment horizontal="left" vertical="center" wrapText="1"/>
    </xf>
    <xf numFmtId="0" fontId="28" fillId="0" borderId="24" xfId="0" applyFont="1" applyBorder="1" applyAlignment="1">
      <alignment horizontal="left" vertical="center" wrapText="1"/>
    </xf>
    <xf numFmtId="0" fontId="39" fillId="0" borderId="5" xfId="0" applyFont="1" applyBorder="1" applyAlignment="1">
      <alignment horizontal="center" vertical="center" wrapText="1"/>
    </xf>
    <xf numFmtId="0" fontId="39" fillId="0" borderId="6" xfId="0" applyFont="1" applyBorder="1" applyAlignment="1">
      <alignment horizontal="center" vertical="center" wrapText="1"/>
    </xf>
    <xf numFmtId="0" fontId="90" fillId="0" borderId="15" xfId="0" applyFont="1" applyBorder="1" applyAlignment="1">
      <alignment horizontal="center" vertical="center" wrapText="1"/>
    </xf>
    <xf numFmtId="0" fontId="90" fillId="0" borderId="15" xfId="0" applyFont="1" applyBorder="1" applyAlignment="1">
      <alignment horizontal="center" vertical="center"/>
    </xf>
    <xf numFmtId="0" fontId="90" fillId="0" borderId="7" xfId="0" applyFont="1" applyBorder="1" applyAlignment="1">
      <alignment horizontal="center" vertical="center"/>
    </xf>
    <xf numFmtId="0" fontId="90" fillId="0" borderId="8" xfId="0" applyFont="1" applyBorder="1" applyAlignment="1">
      <alignment horizontal="center" vertical="center"/>
    </xf>
    <xf numFmtId="0" fontId="7" fillId="0" borderId="47" xfId="0" applyFont="1" applyBorder="1" applyAlignment="1">
      <alignment horizontal="left"/>
    </xf>
    <xf numFmtId="0" fontId="7" fillId="0" borderId="10" xfId="0" applyFont="1" applyBorder="1" applyAlignment="1">
      <alignment horizontal="left"/>
    </xf>
    <xf numFmtId="0" fontId="7" fillId="0" borderId="48" xfId="0" applyFont="1" applyBorder="1" applyAlignment="1">
      <alignment horizontal="left"/>
    </xf>
    <xf numFmtId="0" fontId="42" fillId="0" borderId="7" xfId="0" applyFont="1" applyBorder="1" applyAlignment="1">
      <alignment horizontal="center" vertical="center"/>
    </xf>
    <xf numFmtId="0" fontId="42" fillId="0" borderId="8" xfId="0" applyFont="1" applyBorder="1" applyAlignment="1">
      <alignment horizontal="center" vertical="center"/>
    </xf>
    <xf numFmtId="0" fontId="28" fillId="0" borderId="15" xfId="0" applyFont="1" applyBorder="1" applyAlignment="1">
      <alignment horizontal="center" vertical="center" wrapText="1"/>
    </xf>
    <xf numFmtId="0" fontId="42" fillId="0" borderId="3" xfId="0" applyFont="1" applyBorder="1" applyAlignment="1">
      <alignment horizontal="center" vertical="center"/>
    </xf>
    <xf numFmtId="0" fontId="42" fillId="0" borderId="15" xfId="0" applyFont="1" applyBorder="1" applyAlignment="1">
      <alignment horizontal="center" vertical="center"/>
    </xf>
    <xf numFmtId="0" fontId="0" fillId="0" borderId="3" xfId="0" applyBorder="1" applyAlignment="1">
      <alignment horizontal="left" vertical="center" wrapText="1"/>
    </xf>
    <xf numFmtId="0" fontId="9" fillId="0" borderId="24" xfId="0" applyFont="1" applyBorder="1" applyAlignment="1">
      <alignment horizontal="left" vertical="top" wrapText="1"/>
    </xf>
    <xf numFmtId="0" fontId="3" fillId="6" borderId="19"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6" borderId="37" xfId="0" applyFont="1" applyFill="1" applyBorder="1" applyAlignment="1">
      <alignment horizontal="center" vertical="center" wrapText="1"/>
    </xf>
    <xf numFmtId="0" fontId="3" fillId="6" borderId="30" xfId="0" applyFont="1" applyFill="1" applyBorder="1" applyAlignment="1">
      <alignment horizontal="center" vertical="center" wrapText="1"/>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 xfId="0" applyFont="1" applyFill="1" applyBorder="1" applyAlignment="1">
      <alignment horizontal="left"/>
    </xf>
    <xf numFmtId="0" fontId="57" fillId="0" borderId="14" xfId="0" applyFont="1" applyBorder="1" applyAlignment="1">
      <alignment horizontal="right" vertical="center" wrapText="1"/>
    </xf>
    <xf numFmtId="0" fontId="57" fillId="0" borderId="62" xfId="0" applyFont="1" applyBorder="1" applyAlignment="1">
      <alignment horizontal="right" vertical="center" wrapText="1"/>
    </xf>
    <xf numFmtId="0" fontId="34" fillId="0" borderId="0" xfId="0" applyFont="1" applyAlignment="1">
      <alignment horizontal="left" vertical="top" wrapText="1"/>
    </xf>
    <xf numFmtId="0" fontId="114" fillId="17" borderId="20" xfId="0" quotePrefix="1" applyFont="1" applyFill="1" applyBorder="1" applyAlignment="1">
      <alignment horizontal="left" vertical="top" wrapText="1"/>
    </xf>
    <xf numFmtId="0" fontId="114" fillId="17" borderId="15" xfId="0" applyFont="1" applyFill="1" applyBorder="1" applyAlignment="1">
      <alignment horizontal="left" vertical="top" wrapText="1"/>
    </xf>
    <xf numFmtId="0" fontId="57" fillId="0" borderId="54" xfId="0" applyFont="1" applyBorder="1" applyAlignment="1">
      <alignment horizontal="center" wrapText="1"/>
    </xf>
    <xf numFmtId="0" fontId="57" fillId="0" borderId="62" xfId="0" applyFont="1" applyBorder="1" applyAlignment="1">
      <alignment horizontal="center" wrapText="1"/>
    </xf>
    <xf numFmtId="0" fontId="91" fillId="4" borderId="40" xfId="0" applyFont="1" applyFill="1" applyBorder="1" applyAlignment="1">
      <alignment horizontal="center" vertical="center" wrapText="1"/>
    </xf>
    <xf numFmtId="0" fontId="91" fillId="4" borderId="29" xfId="0" applyFont="1" applyFill="1" applyBorder="1" applyAlignment="1">
      <alignment horizontal="center" vertical="center" wrapText="1"/>
    </xf>
    <xf numFmtId="0" fontId="91" fillId="4" borderId="41" xfId="0" applyFont="1" applyFill="1" applyBorder="1" applyAlignment="1">
      <alignment horizontal="center" vertical="center" wrapText="1"/>
    </xf>
    <xf numFmtId="0" fontId="91" fillId="17" borderId="63" xfId="0" applyFont="1" applyFill="1" applyBorder="1" applyAlignment="1">
      <alignment horizontal="center" vertical="center" wrapText="1"/>
    </xf>
    <xf numFmtId="0" fontId="91" fillId="17" borderId="0" xfId="0" applyFont="1" applyFill="1" applyAlignment="1">
      <alignment horizontal="center" vertical="center" wrapText="1"/>
    </xf>
    <xf numFmtId="0" fontId="91" fillId="17" borderId="27" xfId="0" applyFont="1" applyFill="1" applyBorder="1" applyAlignment="1">
      <alignment horizontal="center" vertical="center" wrapText="1"/>
    </xf>
    <xf numFmtId="0" fontId="91" fillId="0" borderId="51" xfId="0" applyFont="1" applyBorder="1" applyAlignment="1">
      <alignment horizontal="center" vertical="center" wrapText="1"/>
    </xf>
    <xf numFmtId="0" fontId="91" fillId="0" borderId="64" xfId="0" applyFont="1" applyBorder="1" applyAlignment="1">
      <alignment horizontal="center" vertical="center" wrapText="1"/>
    </xf>
    <xf numFmtId="0" fontId="91" fillId="0" borderId="58" xfId="0" applyFont="1" applyBorder="1" applyAlignment="1">
      <alignment horizontal="center" vertical="center" wrapText="1"/>
    </xf>
    <xf numFmtId="0" fontId="114" fillId="17" borderId="17" xfId="0" quotePrefix="1" applyFont="1" applyFill="1" applyBorder="1" applyAlignment="1">
      <alignment horizontal="left" vertical="top" wrapText="1"/>
    </xf>
    <xf numFmtId="0" fontId="114" fillId="17" borderId="6" xfId="0" applyFont="1" applyFill="1" applyBorder="1" applyAlignment="1">
      <alignment horizontal="left" vertical="top" wrapText="1"/>
    </xf>
    <xf numFmtId="0" fontId="42" fillId="0" borderId="0" xfId="0" applyFont="1" applyAlignment="1">
      <alignment horizontal="center" vertical="center"/>
    </xf>
    <xf numFmtId="0" fontId="39" fillId="0" borderId="17" xfId="0" applyFont="1" applyBorder="1" applyAlignment="1">
      <alignment horizontal="center" vertical="center" wrapText="1"/>
    </xf>
    <xf numFmtId="0" fontId="42" fillId="0" borderId="20" xfId="0" applyFont="1" applyBorder="1" applyAlignment="1">
      <alignment horizontal="center" vertical="center"/>
    </xf>
    <xf numFmtId="0" fontId="42" fillId="0" borderId="18" xfId="0" applyFont="1" applyBorder="1" applyAlignment="1">
      <alignment horizontal="center" vertical="center"/>
    </xf>
    <xf numFmtId="0" fontId="39" fillId="0" borderId="0" xfId="0" applyFont="1" applyAlignment="1">
      <alignment horizontal="center" vertical="center" wrapText="1"/>
    </xf>
    <xf numFmtId="0" fontId="28" fillId="0" borderId="4" xfId="0" applyFont="1" applyBorder="1" applyAlignment="1">
      <alignment horizontal="center" wrapText="1"/>
    </xf>
    <xf numFmtId="0" fontId="28" fillId="0" borderId="33" xfId="0" applyFont="1" applyBorder="1" applyAlignment="1">
      <alignment horizontal="center" wrapText="1"/>
    </xf>
    <xf numFmtId="0" fontId="28" fillId="0" borderId="4" xfId="0" applyFont="1" applyBorder="1" applyAlignment="1">
      <alignment horizontal="center" vertical="center" wrapText="1"/>
    </xf>
    <xf numFmtId="0" fontId="28" fillId="0" borderId="39" xfId="0" applyFont="1" applyBorder="1" applyAlignment="1">
      <alignment horizontal="center" vertical="center" wrapText="1"/>
    </xf>
    <xf numFmtId="0" fontId="9" fillId="0" borderId="0" xfId="0" applyFont="1" applyAlignment="1">
      <alignment horizontal="left" vertical="top" wrapText="1"/>
    </xf>
    <xf numFmtId="0" fontId="3" fillId="0" borderId="0" xfId="0" applyFont="1" applyAlignment="1">
      <alignment horizontal="center" vertical="center" wrapText="1"/>
    </xf>
    <xf numFmtId="0" fontId="7" fillId="0" borderId="0" xfId="0" applyFont="1" applyAlignment="1">
      <alignment horizontal="center" vertical="center"/>
    </xf>
    <xf numFmtId="0" fontId="70" fillId="0" borderId="0" xfId="0" applyFont="1" applyAlignment="1">
      <alignment horizontal="left" vertical="top" wrapText="1"/>
    </xf>
    <xf numFmtId="0" fontId="20" fillId="8" borderId="14" xfId="0" applyFont="1" applyFill="1" applyBorder="1" applyAlignment="1">
      <alignment horizontal="center" vertical="center" wrapText="1"/>
    </xf>
    <xf numFmtId="0" fontId="20" fillId="8" borderId="1" xfId="0" applyFont="1" applyFill="1" applyBorder="1" applyAlignment="1">
      <alignment horizontal="center" vertical="center" wrapText="1"/>
    </xf>
    <xf numFmtId="0" fontId="20" fillId="9" borderId="23" xfId="0" applyFont="1" applyFill="1" applyBorder="1" applyAlignment="1">
      <alignment horizontal="center" vertical="center" wrapText="1"/>
    </xf>
    <xf numFmtId="0" fontId="20" fillId="9" borderId="22"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44" fillId="0" borderId="3" xfId="0" applyFont="1" applyBorder="1" applyAlignment="1">
      <alignment horizontal="center" vertical="center" wrapText="1"/>
    </xf>
    <xf numFmtId="0" fontId="46" fillId="0" borderId="3" xfId="0" applyFont="1" applyBorder="1" applyAlignment="1">
      <alignment horizontal="center" vertical="center" wrapText="1"/>
    </xf>
    <xf numFmtId="0" fontId="47" fillId="0" borderId="3" xfId="0" applyFont="1" applyBorder="1" applyAlignment="1">
      <alignment horizontal="center" vertical="center" wrapText="1"/>
    </xf>
    <xf numFmtId="0" fontId="43" fillId="0" borderId="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4" xfId="0" applyFont="1" applyBorder="1" applyAlignment="1">
      <alignment horizontal="left" vertical="center" wrapText="1"/>
    </xf>
    <xf numFmtId="0" fontId="28" fillId="0" borderId="45" xfId="0" applyFont="1" applyBorder="1" applyAlignment="1">
      <alignment horizontal="left" vertical="center" wrapText="1"/>
    </xf>
    <xf numFmtId="0" fontId="42" fillId="0" borderId="3" xfId="0" applyFont="1" applyBorder="1" applyAlignment="1">
      <alignment horizontal="center" vertical="center" wrapText="1"/>
    </xf>
    <xf numFmtId="0" fontId="45" fillId="0" borderId="3" xfId="0" applyFont="1" applyBorder="1" applyAlignment="1">
      <alignment horizontal="center" vertical="center" wrapText="1"/>
    </xf>
    <xf numFmtId="0" fontId="34" fillId="0" borderId="0" xfId="0" applyFont="1" applyAlignment="1">
      <alignment horizontal="left" vertical="center" wrapText="1"/>
    </xf>
    <xf numFmtId="0" fontId="34" fillId="0" borderId="44" xfId="0" applyFont="1" applyBorder="1" applyAlignment="1">
      <alignment horizontal="left" vertical="center" wrapText="1"/>
    </xf>
    <xf numFmtId="0" fontId="38" fillId="0" borderId="42" xfId="0" applyFont="1" applyBorder="1" applyAlignment="1">
      <alignment horizontal="left" vertical="center" wrapText="1"/>
    </xf>
    <xf numFmtId="0" fontId="0" fillId="0" borderId="0" xfId="0" applyAlignment="1">
      <alignment horizontal="left" vertical="center" wrapText="1"/>
    </xf>
    <xf numFmtId="0" fontId="0" fillId="0" borderId="44" xfId="0" applyBorder="1" applyAlignment="1">
      <alignment horizontal="left" vertical="center" wrapText="1"/>
    </xf>
    <xf numFmtId="0" fontId="0" fillId="0" borderId="0" xfId="0" applyAlignment="1">
      <alignment horizontal="left" vertical="center"/>
    </xf>
    <xf numFmtId="0" fontId="0" fillId="0" borderId="44" xfId="0" applyBorder="1" applyAlignment="1">
      <alignment horizontal="left" vertical="center"/>
    </xf>
    <xf numFmtId="0" fontId="34" fillId="0" borderId="44" xfId="0" applyFont="1" applyBorder="1" applyAlignment="1">
      <alignment horizontal="left" vertical="top" wrapText="1"/>
    </xf>
    <xf numFmtId="0" fontId="0" fillId="0" borderId="44" xfId="0" applyBorder="1" applyAlignment="1">
      <alignment horizontal="left" vertical="top" wrapText="1"/>
    </xf>
    <xf numFmtId="0" fontId="0" fillId="0" borderId="24" xfId="0" applyBorder="1" applyAlignment="1">
      <alignment horizontal="left" vertical="top" wrapText="1"/>
    </xf>
    <xf numFmtId="0" fontId="0" fillId="0" borderId="30" xfId="0" applyBorder="1" applyAlignment="1">
      <alignment horizontal="left" vertical="top" wrapText="1"/>
    </xf>
    <xf numFmtId="15" fontId="0" fillId="0" borderId="0" xfId="0" applyNumberFormat="1" applyAlignment="1">
      <alignment horizont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0" fillId="3" borderId="3" xfId="0" applyFill="1" applyBorder="1" applyAlignment="1">
      <alignment horizontal="center" vertical="center" wrapText="1"/>
    </xf>
    <xf numFmtId="0" fontId="11" fillId="3" borderId="32" xfId="0" applyFont="1" applyFill="1" applyBorder="1" applyAlignment="1">
      <alignment horizontal="center" vertical="center" textRotation="90" wrapText="1"/>
    </xf>
    <xf numFmtId="0" fontId="11" fillId="3" borderId="20" xfId="0" applyFont="1" applyFill="1" applyBorder="1" applyAlignment="1">
      <alignment horizontal="center" vertical="center" textRotation="90" wrapText="1"/>
    </xf>
    <xf numFmtId="0" fontId="7" fillId="14" borderId="40" xfId="0" applyFont="1" applyFill="1" applyBorder="1" applyAlignment="1">
      <alignment horizontal="center" vertical="center"/>
    </xf>
    <xf numFmtId="0" fontId="7" fillId="14" borderId="29" xfId="0" applyFont="1" applyFill="1" applyBorder="1" applyAlignment="1">
      <alignment horizontal="center" vertical="center"/>
    </xf>
    <xf numFmtId="0" fontId="7" fillId="14" borderId="41" xfId="0" applyFont="1" applyFill="1" applyBorder="1" applyAlignment="1">
      <alignment horizontal="center" vertical="center"/>
    </xf>
    <xf numFmtId="0" fontId="7" fillId="14" borderId="60" xfId="0" applyFont="1" applyFill="1" applyBorder="1" applyAlignment="1">
      <alignment horizontal="center" vertical="center" wrapText="1"/>
    </xf>
    <xf numFmtId="0" fontId="7" fillId="14" borderId="42" xfId="0" applyFont="1" applyFill="1" applyBorder="1" applyAlignment="1">
      <alignment horizontal="center" vertical="center" wrapText="1"/>
    </xf>
    <xf numFmtId="0" fontId="7" fillId="14" borderId="16" xfId="0" applyFont="1" applyFill="1" applyBorder="1" applyAlignment="1">
      <alignment horizontal="center" vertical="center" wrapText="1"/>
    </xf>
    <xf numFmtId="0" fontId="7" fillId="14" borderId="59" xfId="0" applyFont="1" applyFill="1" applyBorder="1" applyAlignment="1">
      <alignment horizontal="center" vertical="center" wrapText="1"/>
    </xf>
    <xf numFmtId="0" fontId="7" fillId="14" borderId="24" xfId="0" applyFont="1" applyFill="1" applyBorder="1" applyAlignment="1">
      <alignment horizontal="center" vertical="center" wrapText="1"/>
    </xf>
    <xf numFmtId="0" fontId="7" fillId="14" borderId="30"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36" xfId="0" applyFont="1" applyFill="1" applyBorder="1" applyAlignment="1">
      <alignment horizontal="center" vertical="center" wrapText="1"/>
    </xf>
    <xf numFmtId="0" fontId="7" fillId="14" borderId="37" xfId="0" applyFont="1" applyFill="1" applyBorder="1" applyAlignment="1">
      <alignment horizontal="center" vertical="center" wrapText="1"/>
    </xf>
    <xf numFmtId="0" fontId="7" fillId="14" borderId="52"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2" borderId="45" xfId="0" applyFill="1" applyBorder="1" applyAlignment="1">
      <alignment horizontal="center" vertical="center" wrapText="1"/>
    </xf>
    <xf numFmtId="0" fontId="0" fillId="2" borderId="33" xfId="0"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2" fillId="3" borderId="4" xfId="0" applyFont="1" applyFill="1" applyBorder="1" applyAlignment="1">
      <alignment horizontal="center" vertical="center" wrapText="1"/>
    </xf>
    <xf numFmtId="0" fontId="112" fillId="3" borderId="33" xfId="0" applyFont="1" applyFill="1" applyBorder="1" applyAlignment="1">
      <alignment horizontal="center" vertical="center" wrapText="1"/>
    </xf>
    <xf numFmtId="0" fontId="7" fillId="3" borderId="47" xfId="0" applyFont="1" applyFill="1" applyBorder="1" applyAlignment="1">
      <alignment horizontal="center" vertical="top"/>
    </xf>
    <xf numFmtId="0" fontId="7" fillId="3" borderId="10" xfId="0" applyFont="1" applyFill="1" applyBorder="1" applyAlignment="1">
      <alignment horizontal="center" vertical="top"/>
    </xf>
    <xf numFmtId="0" fontId="7" fillId="3" borderId="26" xfId="0" applyFont="1" applyFill="1" applyBorder="1" applyAlignment="1">
      <alignment horizontal="center" vertical="top"/>
    </xf>
    <xf numFmtId="0" fontId="17" fillId="14" borderId="25" xfId="0" applyFont="1" applyFill="1" applyBorder="1" applyAlignment="1">
      <alignment horizontal="center" vertical="center" wrapText="1"/>
    </xf>
    <xf numFmtId="0" fontId="17" fillId="14" borderId="38" xfId="0" applyFont="1" applyFill="1" applyBorder="1" applyAlignment="1">
      <alignment horizontal="center" vertical="center" wrapText="1"/>
    </xf>
    <xf numFmtId="0" fontId="113" fillId="14" borderId="11" xfId="0" applyFont="1" applyFill="1" applyBorder="1" applyAlignment="1">
      <alignment horizontal="center" vertical="center" wrapText="1"/>
    </xf>
    <xf numFmtId="0" fontId="113" fillId="14" borderId="13" xfId="0" applyFont="1" applyFill="1" applyBorder="1" applyAlignment="1">
      <alignment horizontal="center" vertical="center" wrapText="1"/>
    </xf>
    <xf numFmtId="0" fontId="7" fillId="2" borderId="50" xfId="0" applyFont="1" applyFill="1" applyBorder="1" applyAlignment="1">
      <alignment horizontal="center" vertical="top"/>
    </xf>
    <xf numFmtId="0" fontId="7" fillId="2" borderId="10" xfId="0" applyFont="1" applyFill="1" applyBorder="1" applyAlignment="1">
      <alignment horizontal="center" vertical="top"/>
    </xf>
    <xf numFmtId="0" fontId="7" fillId="2" borderId="48" xfId="0" applyFont="1" applyFill="1" applyBorder="1" applyAlignment="1">
      <alignment horizontal="center" vertical="top"/>
    </xf>
    <xf numFmtId="0" fontId="17" fillId="14"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57" fillId="2" borderId="19" xfId="0" applyFont="1" applyFill="1" applyBorder="1" applyAlignment="1">
      <alignment horizontal="center" vertical="center" wrapText="1"/>
    </xf>
    <xf numFmtId="0" fontId="57" fillId="2" borderId="37" xfId="0" applyFont="1" applyFill="1" applyBorder="1" applyAlignment="1">
      <alignment horizontal="center" vertical="center" wrapText="1"/>
    </xf>
    <xf numFmtId="0" fontId="40" fillId="14" borderId="20" xfId="0" applyFont="1" applyFill="1" applyBorder="1" applyAlignment="1">
      <alignment horizontal="center" vertical="center" wrapText="1"/>
    </xf>
    <xf numFmtId="0" fontId="40" fillId="14" borderId="19" xfId="0" applyFont="1" applyFill="1" applyBorder="1" applyAlignment="1">
      <alignment horizontal="center" vertical="center" wrapText="1"/>
    </xf>
    <xf numFmtId="0" fontId="40" fillId="14" borderId="37" xfId="0" applyFont="1" applyFill="1" applyBorder="1" applyAlignment="1">
      <alignment horizontal="center" vertical="center" wrapText="1"/>
    </xf>
    <xf numFmtId="0" fontId="39" fillId="5" borderId="0" xfId="0" applyFont="1" applyFill="1" applyAlignment="1">
      <alignment horizontal="center" vertical="center"/>
    </xf>
    <xf numFmtId="0" fontId="28" fillId="12" borderId="0" xfId="0" applyFont="1" applyFill="1" applyAlignment="1">
      <alignment horizontal="center" vertical="center"/>
    </xf>
    <xf numFmtId="0" fontId="28" fillId="11" borderId="11" xfId="0" applyFont="1" applyFill="1" applyBorder="1" applyAlignment="1">
      <alignment horizontal="center" vertical="center"/>
    </xf>
    <xf numFmtId="0" fontId="28" fillId="11" borderId="13" xfId="0" applyFont="1" applyFill="1" applyBorder="1" applyAlignment="1">
      <alignment horizontal="center" vertical="center"/>
    </xf>
    <xf numFmtId="0" fontId="28" fillId="13" borderId="14" xfId="0" applyFont="1" applyFill="1" applyBorder="1" applyAlignment="1">
      <alignment horizontal="center" vertical="center"/>
    </xf>
    <xf numFmtId="0" fontId="28" fillId="13" borderId="54" xfId="0" applyFont="1" applyFill="1" applyBorder="1" applyAlignment="1">
      <alignment horizontal="center" vertical="center"/>
    </xf>
    <xf numFmtId="0" fontId="28" fillId="13" borderId="1" xfId="0" applyFont="1" applyFill="1" applyBorder="1" applyAlignment="1">
      <alignment horizontal="center" vertical="center"/>
    </xf>
    <xf numFmtId="0" fontId="28" fillId="12" borderId="28" xfId="0" applyFont="1" applyFill="1" applyBorder="1" applyAlignment="1">
      <alignment horizontal="center" vertical="center"/>
    </xf>
    <xf numFmtId="0" fontId="28" fillId="12" borderId="32" xfId="0" applyFont="1" applyFill="1" applyBorder="1" applyAlignment="1">
      <alignment horizontal="center" vertical="center"/>
    </xf>
    <xf numFmtId="0" fontId="28" fillId="11" borderId="11" xfId="0" applyFont="1" applyFill="1" applyBorder="1" applyAlignment="1">
      <alignment horizontal="left"/>
    </xf>
    <xf numFmtId="0" fontId="28" fillId="11" borderId="13" xfId="0" applyFont="1" applyFill="1" applyBorder="1" applyAlignment="1">
      <alignment horizontal="left"/>
    </xf>
    <xf numFmtId="0" fontId="28" fillId="13" borderId="0" xfId="0" applyFont="1" applyFill="1" applyAlignment="1">
      <alignment horizontal="center" vertical="center"/>
    </xf>
    <xf numFmtId="0" fontId="28" fillId="13" borderId="25" xfId="0" applyFont="1" applyFill="1" applyBorder="1" applyAlignment="1">
      <alignment horizontal="center" vertical="center"/>
    </xf>
    <xf numFmtId="0" fontId="28" fillId="13" borderId="38" xfId="0" applyFont="1" applyFill="1" applyBorder="1" applyAlignment="1">
      <alignment horizontal="center" vertical="center"/>
    </xf>
    <xf numFmtId="0" fontId="28" fillId="12" borderId="14" xfId="0" applyFont="1" applyFill="1" applyBorder="1" applyAlignment="1">
      <alignment horizontal="center" vertical="center"/>
    </xf>
    <xf numFmtId="0" fontId="28" fillId="12" borderId="54" xfId="0" applyFont="1" applyFill="1" applyBorder="1" applyAlignment="1">
      <alignment horizontal="center" vertical="center"/>
    </xf>
    <xf numFmtId="0" fontId="28" fillId="12" borderId="1" xfId="0" applyFont="1" applyFill="1" applyBorder="1" applyAlignment="1">
      <alignment horizontal="center" vertical="center"/>
    </xf>
    <xf numFmtId="0" fontId="28" fillId="5" borderId="16" xfId="0" applyFont="1" applyFill="1" applyBorder="1" applyAlignment="1">
      <alignment horizontal="center" vertical="center"/>
    </xf>
    <xf numFmtId="0" fontId="28" fillId="5" borderId="30" xfId="0" applyFont="1" applyFill="1" applyBorder="1" applyAlignment="1">
      <alignment horizontal="center" vertical="center"/>
    </xf>
    <xf numFmtId="0" fontId="0" fillId="0" borderId="3" xfId="0" applyBorder="1" applyAlignment="1">
      <alignment horizontal="center"/>
    </xf>
    <xf numFmtId="0" fontId="28" fillId="11" borderId="4" xfId="0" applyFont="1" applyFill="1" applyBorder="1" applyAlignment="1">
      <alignment horizontal="center" vertical="center"/>
    </xf>
    <xf numFmtId="0" fontId="28" fillId="11" borderId="33" xfId="0" applyFont="1" applyFill="1" applyBorder="1" applyAlignment="1">
      <alignment horizontal="center" vertical="center"/>
    </xf>
    <xf numFmtId="0" fontId="28" fillId="11" borderId="42" xfId="0" applyFont="1" applyFill="1" applyBorder="1" applyAlignment="1">
      <alignment horizontal="left" vertical="center"/>
    </xf>
    <xf numFmtId="0" fontId="28" fillId="11" borderId="16" xfId="0" applyFont="1" applyFill="1" applyBorder="1" applyAlignment="1">
      <alignment horizontal="left" vertical="center"/>
    </xf>
    <xf numFmtId="0" fontId="28" fillId="11" borderId="24" xfId="0" applyFont="1" applyFill="1" applyBorder="1" applyAlignment="1">
      <alignment horizontal="left" vertical="center"/>
    </xf>
    <xf numFmtId="0" fontId="28" fillId="11" borderId="30" xfId="0" applyFont="1" applyFill="1" applyBorder="1" applyAlignment="1">
      <alignment horizontal="left" vertical="center"/>
    </xf>
    <xf numFmtId="0" fontId="28" fillId="5" borderId="28" xfId="0" applyFont="1" applyFill="1" applyBorder="1" applyAlignment="1">
      <alignment horizontal="center" vertical="center"/>
    </xf>
    <xf numFmtId="0" fontId="28" fillId="5" borderId="32" xfId="0" applyFont="1" applyFill="1" applyBorder="1" applyAlignment="1">
      <alignment horizontal="center" vertical="center"/>
    </xf>
    <xf numFmtId="0" fontId="28" fillId="5" borderId="14" xfId="0" applyFont="1" applyFill="1" applyBorder="1" applyAlignment="1">
      <alignment horizontal="center" vertical="center"/>
    </xf>
    <xf numFmtId="0" fontId="28" fillId="5" borderId="54" xfId="0" applyFont="1" applyFill="1" applyBorder="1" applyAlignment="1">
      <alignment horizontal="center" vertical="center"/>
    </xf>
    <xf numFmtId="0" fontId="28" fillId="5" borderId="1" xfId="0" applyFont="1" applyFill="1" applyBorder="1" applyAlignment="1">
      <alignment horizontal="center" vertical="center"/>
    </xf>
    <xf numFmtId="0" fontId="28" fillId="12" borderId="16" xfId="0" applyFont="1" applyFill="1" applyBorder="1" applyAlignment="1">
      <alignment horizontal="center" vertical="center"/>
    </xf>
    <xf numFmtId="0" fontId="28" fillId="12" borderId="30" xfId="0" applyFont="1" applyFill="1" applyBorder="1" applyAlignment="1">
      <alignment horizontal="center" vertical="center"/>
    </xf>
    <xf numFmtId="0" fontId="39" fillId="5" borderId="14" xfId="0" applyFont="1" applyFill="1" applyBorder="1" applyAlignment="1">
      <alignment horizontal="center" vertical="center"/>
    </xf>
    <xf numFmtId="0" fontId="39" fillId="5" borderId="1" xfId="0" applyFont="1" applyFill="1" applyBorder="1" applyAlignment="1">
      <alignment horizontal="center" vertical="center"/>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FFFFCC"/>
      <color rgb="FFEE8AE9"/>
      <color rgb="FFF2B4E6"/>
      <color rgb="FFF8284B"/>
      <color rgb="FFF763BB"/>
      <color rgb="FFD587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1</xdr:colOff>
      <xdr:row>3</xdr:row>
      <xdr:rowOff>163287</xdr:rowOff>
    </xdr:from>
    <xdr:to>
      <xdr:col>4</xdr:col>
      <xdr:colOff>65315</xdr:colOff>
      <xdr:row>5</xdr:row>
      <xdr:rowOff>32657</xdr:rowOff>
    </xdr:to>
    <xdr:sp macro="" textlink="">
      <xdr:nvSpPr>
        <xdr:cNvPr id="2" name="Right Arrow 1">
          <a:extLst>
            <a:ext uri="{FF2B5EF4-FFF2-40B4-BE49-F238E27FC236}">
              <a16:creationId xmlns:a16="http://schemas.microsoft.com/office/drawing/2014/main" id="{00000000-0008-0000-0500-000002000000}"/>
            </a:ext>
          </a:extLst>
        </xdr:cNvPr>
        <xdr:cNvSpPr/>
      </xdr:nvSpPr>
      <xdr:spPr>
        <a:xfrm>
          <a:off x="1935481" y="833847"/>
          <a:ext cx="271054" cy="2351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0</xdr:colOff>
      <xdr:row>27</xdr:row>
      <xdr:rowOff>0</xdr:rowOff>
    </xdr:from>
    <xdr:to>
      <xdr:col>4</xdr:col>
      <xdr:colOff>65314</xdr:colOff>
      <xdr:row>28</xdr:row>
      <xdr:rowOff>54428</xdr:rowOff>
    </xdr:to>
    <xdr:sp macro="" textlink="">
      <xdr:nvSpPr>
        <xdr:cNvPr id="3" name="Right Arrow 2">
          <a:extLst>
            <a:ext uri="{FF2B5EF4-FFF2-40B4-BE49-F238E27FC236}">
              <a16:creationId xmlns:a16="http://schemas.microsoft.com/office/drawing/2014/main" id="{00000000-0008-0000-0500-000003000000}"/>
            </a:ext>
          </a:extLst>
        </xdr:cNvPr>
        <xdr:cNvSpPr/>
      </xdr:nvSpPr>
      <xdr:spPr>
        <a:xfrm>
          <a:off x="1935480" y="4511040"/>
          <a:ext cx="271054"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0</xdr:colOff>
      <xdr:row>12</xdr:row>
      <xdr:rowOff>0</xdr:rowOff>
    </xdr:from>
    <xdr:to>
      <xdr:col>4</xdr:col>
      <xdr:colOff>65314</xdr:colOff>
      <xdr:row>13</xdr:row>
      <xdr:rowOff>54428</xdr:rowOff>
    </xdr:to>
    <xdr:sp macro="" textlink="">
      <xdr:nvSpPr>
        <xdr:cNvPr id="4" name="Right Arrow 3">
          <a:extLst>
            <a:ext uri="{FF2B5EF4-FFF2-40B4-BE49-F238E27FC236}">
              <a16:creationId xmlns:a16="http://schemas.microsoft.com/office/drawing/2014/main" id="{00000000-0008-0000-0500-000004000000}"/>
            </a:ext>
          </a:extLst>
        </xdr:cNvPr>
        <xdr:cNvSpPr/>
      </xdr:nvSpPr>
      <xdr:spPr>
        <a:xfrm>
          <a:off x="1935480" y="2316480"/>
          <a:ext cx="271054"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0</xdr:colOff>
      <xdr:row>21</xdr:row>
      <xdr:rowOff>0</xdr:rowOff>
    </xdr:from>
    <xdr:to>
      <xdr:col>4</xdr:col>
      <xdr:colOff>65314</xdr:colOff>
      <xdr:row>22</xdr:row>
      <xdr:rowOff>54428</xdr:rowOff>
    </xdr:to>
    <xdr:sp macro="" textlink="">
      <xdr:nvSpPr>
        <xdr:cNvPr id="5" name="Right Arrow 4">
          <a:extLst>
            <a:ext uri="{FF2B5EF4-FFF2-40B4-BE49-F238E27FC236}">
              <a16:creationId xmlns:a16="http://schemas.microsoft.com/office/drawing/2014/main" id="{00000000-0008-0000-0500-000005000000}"/>
            </a:ext>
          </a:extLst>
        </xdr:cNvPr>
        <xdr:cNvSpPr/>
      </xdr:nvSpPr>
      <xdr:spPr>
        <a:xfrm>
          <a:off x="1935480" y="3413760"/>
          <a:ext cx="271054"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0</xdr:colOff>
      <xdr:row>12</xdr:row>
      <xdr:rowOff>0</xdr:rowOff>
    </xdr:from>
    <xdr:to>
      <xdr:col>8</xdr:col>
      <xdr:colOff>272142</xdr:colOff>
      <xdr:row>13</xdr:row>
      <xdr:rowOff>54428</xdr:rowOff>
    </xdr:to>
    <xdr:sp macro="" textlink="">
      <xdr:nvSpPr>
        <xdr:cNvPr id="6" name="Right Arrow 5">
          <a:extLst>
            <a:ext uri="{FF2B5EF4-FFF2-40B4-BE49-F238E27FC236}">
              <a16:creationId xmlns:a16="http://schemas.microsoft.com/office/drawing/2014/main" id="{00000000-0008-0000-0500-000006000000}"/>
            </a:ext>
          </a:extLst>
        </xdr:cNvPr>
        <xdr:cNvSpPr/>
      </xdr:nvSpPr>
      <xdr:spPr>
        <a:xfrm>
          <a:off x="3992880" y="2316480"/>
          <a:ext cx="272142"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0</xdr:colOff>
      <xdr:row>19</xdr:row>
      <xdr:rowOff>0</xdr:rowOff>
    </xdr:from>
    <xdr:to>
      <xdr:col>8</xdr:col>
      <xdr:colOff>272142</xdr:colOff>
      <xdr:row>20</xdr:row>
      <xdr:rowOff>54428</xdr:rowOff>
    </xdr:to>
    <xdr:sp macro="" textlink="">
      <xdr:nvSpPr>
        <xdr:cNvPr id="7" name="Right Arrow 6">
          <a:extLst>
            <a:ext uri="{FF2B5EF4-FFF2-40B4-BE49-F238E27FC236}">
              <a16:creationId xmlns:a16="http://schemas.microsoft.com/office/drawing/2014/main" id="{00000000-0008-0000-0500-000007000000}"/>
            </a:ext>
          </a:extLst>
        </xdr:cNvPr>
        <xdr:cNvSpPr/>
      </xdr:nvSpPr>
      <xdr:spPr>
        <a:xfrm>
          <a:off x="3992880" y="3048000"/>
          <a:ext cx="272142"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0</xdr:colOff>
      <xdr:row>23</xdr:row>
      <xdr:rowOff>0</xdr:rowOff>
    </xdr:from>
    <xdr:to>
      <xdr:col>8</xdr:col>
      <xdr:colOff>272142</xdr:colOff>
      <xdr:row>24</xdr:row>
      <xdr:rowOff>54427</xdr:rowOff>
    </xdr:to>
    <xdr:sp macro="" textlink="">
      <xdr:nvSpPr>
        <xdr:cNvPr id="8" name="Right Arrow 7">
          <a:extLst>
            <a:ext uri="{FF2B5EF4-FFF2-40B4-BE49-F238E27FC236}">
              <a16:creationId xmlns:a16="http://schemas.microsoft.com/office/drawing/2014/main" id="{00000000-0008-0000-0500-000008000000}"/>
            </a:ext>
          </a:extLst>
        </xdr:cNvPr>
        <xdr:cNvSpPr/>
      </xdr:nvSpPr>
      <xdr:spPr>
        <a:xfrm>
          <a:off x="3992880" y="3779520"/>
          <a:ext cx="272142" cy="23730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4</xdr:row>
      <xdr:rowOff>0</xdr:rowOff>
    </xdr:from>
    <xdr:to>
      <xdr:col>13</xdr:col>
      <xdr:colOff>54428</xdr:colOff>
      <xdr:row>5</xdr:row>
      <xdr:rowOff>54428</xdr:rowOff>
    </xdr:to>
    <xdr:sp macro="" textlink="">
      <xdr:nvSpPr>
        <xdr:cNvPr id="9" name="Right Arrow 8">
          <a:extLst>
            <a:ext uri="{FF2B5EF4-FFF2-40B4-BE49-F238E27FC236}">
              <a16:creationId xmlns:a16="http://schemas.microsoft.com/office/drawing/2014/main" id="{00000000-0008-0000-0500-000009000000}"/>
            </a:ext>
          </a:extLst>
        </xdr:cNvPr>
        <xdr:cNvSpPr/>
      </xdr:nvSpPr>
      <xdr:spPr>
        <a:xfrm>
          <a:off x="5852160" y="85344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12</xdr:row>
      <xdr:rowOff>0</xdr:rowOff>
    </xdr:from>
    <xdr:to>
      <xdr:col>13</xdr:col>
      <xdr:colOff>54428</xdr:colOff>
      <xdr:row>13</xdr:row>
      <xdr:rowOff>54428</xdr:rowOff>
    </xdr:to>
    <xdr:sp macro="" textlink="">
      <xdr:nvSpPr>
        <xdr:cNvPr id="10" name="Right Arrow 9">
          <a:extLst>
            <a:ext uri="{FF2B5EF4-FFF2-40B4-BE49-F238E27FC236}">
              <a16:creationId xmlns:a16="http://schemas.microsoft.com/office/drawing/2014/main" id="{00000000-0008-0000-0500-00000A000000}"/>
            </a:ext>
          </a:extLst>
        </xdr:cNvPr>
        <xdr:cNvSpPr/>
      </xdr:nvSpPr>
      <xdr:spPr>
        <a:xfrm>
          <a:off x="5852160" y="231648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8</xdr:row>
      <xdr:rowOff>0</xdr:rowOff>
    </xdr:from>
    <xdr:to>
      <xdr:col>13</xdr:col>
      <xdr:colOff>54428</xdr:colOff>
      <xdr:row>9</xdr:row>
      <xdr:rowOff>54428</xdr:rowOff>
    </xdr:to>
    <xdr:sp macro="" textlink="">
      <xdr:nvSpPr>
        <xdr:cNvPr id="11" name="Right Arrow 10">
          <a:extLst>
            <a:ext uri="{FF2B5EF4-FFF2-40B4-BE49-F238E27FC236}">
              <a16:creationId xmlns:a16="http://schemas.microsoft.com/office/drawing/2014/main" id="{00000000-0008-0000-0500-00000B000000}"/>
            </a:ext>
          </a:extLst>
        </xdr:cNvPr>
        <xdr:cNvSpPr/>
      </xdr:nvSpPr>
      <xdr:spPr>
        <a:xfrm>
          <a:off x="5852160" y="158496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19</xdr:row>
      <xdr:rowOff>0</xdr:rowOff>
    </xdr:from>
    <xdr:to>
      <xdr:col>13</xdr:col>
      <xdr:colOff>54428</xdr:colOff>
      <xdr:row>20</xdr:row>
      <xdr:rowOff>54428</xdr:rowOff>
    </xdr:to>
    <xdr:sp macro="" textlink="">
      <xdr:nvSpPr>
        <xdr:cNvPr id="12" name="Right Arrow 11">
          <a:extLst>
            <a:ext uri="{FF2B5EF4-FFF2-40B4-BE49-F238E27FC236}">
              <a16:creationId xmlns:a16="http://schemas.microsoft.com/office/drawing/2014/main" id="{00000000-0008-0000-0500-00000C000000}"/>
            </a:ext>
          </a:extLst>
        </xdr:cNvPr>
        <xdr:cNvSpPr/>
      </xdr:nvSpPr>
      <xdr:spPr>
        <a:xfrm>
          <a:off x="5852160" y="304800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23</xdr:row>
      <xdr:rowOff>0</xdr:rowOff>
    </xdr:from>
    <xdr:to>
      <xdr:col>13</xdr:col>
      <xdr:colOff>54428</xdr:colOff>
      <xdr:row>24</xdr:row>
      <xdr:rowOff>54428</xdr:rowOff>
    </xdr:to>
    <xdr:sp macro="" textlink="">
      <xdr:nvSpPr>
        <xdr:cNvPr id="13" name="Right Arrow 12">
          <a:extLst>
            <a:ext uri="{FF2B5EF4-FFF2-40B4-BE49-F238E27FC236}">
              <a16:creationId xmlns:a16="http://schemas.microsoft.com/office/drawing/2014/main" id="{00000000-0008-0000-0500-00000D000000}"/>
            </a:ext>
          </a:extLst>
        </xdr:cNvPr>
        <xdr:cNvSpPr/>
      </xdr:nvSpPr>
      <xdr:spPr>
        <a:xfrm>
          <a:off x="5852160" y="377952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0</xdr:colOff>
      <xdr:row>27</xdr:row>
      <xdr:rowOff>0</xdr:rowOff>
    </xdr:from>
    <xdr:to>
      <xdr:col>13</xdr:col>
      <xdr:colOff>54428</xdr:colOff>
      <xdr:row>28</xdr:row>
      <xdr:rowOff>54428</xdr:rowOff>
    </xdr:to>
    <xdr:sp macro="" textlink="">
      <xdr:nvSpPr>
        <xdr:cNvPr id="14" name="Right Arrow 13">
          <a:extLst>
            <a:ext uri="{FF2B5EF4-FFF2-40B4-BE49-F238E27FC236}">
              <a16:creationId xmlns:a16="http://schemas.microsoft.com/office/drawing/2014/main" id="{00000000-0008-0000-0500-00000E000000}"/>
            </a:ext>
          </a:extLst>
        </xdr:cNvPr>
        <xdr:cNvSpPr/>
      </xdr:nvSpPr>
      <xdr:spPr>
        <a:xfrm>
          <a:off x="5852160" y="4511040"/>
          <a:ext cx="267788" cy="2373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0</xdr:colOff>
      <xdr:row>8</xdr:row>
      <xdr:rowOff>0</xdr:rowOff>
    </xdr:from>
    <xdr:to>
      <xdr:col>4</xdr:col>
      <xdr:colOff>65314</xdr:colOff>
      <xdr:row>9</xdr:row>
      <xdr:rowOff>50345</xdr:rowOff>
    </xdr:to>
    <xdr:sp macro="" textlink="">
      <xdr:nvSpPr>
        <xdr:cNvPr id="15" name="Right Arrow 14">
          <a:extLst>
            <a:ext uri="{FF2B5EF4-FFF2-40B4-BE49-F238E27FC236}">
              <a16:creationId xmlns:a16="http://schemas.microsoft.com/office/drawing/2014/main" id="{00000000-0008-0000-0500-00000F000000}"/>
            </a:ext>
          </a:extLst>
        </xdr:cNvPr>
        <xdr:cNvSpPr/>
      </xdr:nvSpPr>
      <xdr:spPr>
        <a:xfrm>
          <a:off x="1935480" y="1584960"/>
          <a:ext cx="271054" cy="233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23153</xdr:colOff>
      <xdr:row>15</xdr:row>
      <xdr:rowOff>338210</xdr:rowOff>
    </xdr:from>
    <xdr:to>
      <xdr:col>4</xdr:col>
      <xdr:colOff>88467</xdr:colOff>
      <xdr:row>16</xdr:row>
      <xdr:rowOff>224119</xdr:rowOff>
    </xdr:to>
    <xdr:sp macro="" textlink="">
      <xdr:nvSpPr>
        <xdr:cNvPr id="16" name="Right Arrow 3">
          <a:extLst>
            <a:ext uri="{FF2B5EF4-FFF2-40B4-BE49-F238E27FC236}">
              <a16:creationId xmlns:a16="http://schemas.microsoft.com/office/drawing/2014/main" id="{00000000-0008-0000-0500-000010000000}"/>
            </a:ext>
          </a:extLst>
        </xdr:cNvPr>
        <xdr:cNvSpPr/>
      </xdr:nvSpPr>
      <xdr:spPr>
        <a:xfrm>
          <a:off x="1906172" y="3613345"/>
          <a:ext cx="263141" cy="2449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21687</xdr:colOff>
      <xdr:row>15</xdr:row>
      <xdr:rowOff>336745</xdr:rowOff>
    </xdr:from>
    <xdr:to>
      <xdr:col>8</xdr:col>
      <xdr:colOff>284828</xdr:colOff>
      <xdr:row>16</xdr:row>
      <xdr:rowOff>222654</xdr:rowOff>
    </xdr:to>
    <xdr:sp macro="" textlink="">
      <xdr:nvSpPr>
        <xdr:cNvPr id="17" name="Right Arrow 3">
          <a:extLst>
            <a:ext uri="{FF2B5EF4-FFF2-40B4-BE49-F238E27FC236}">
              <a16:creationId xmlns:a16="http://schemas.microsoft.com/office/drawing/2014/main" id="{00000000-0008-0000-0500-000011000000}"/>
            </a:ext>
          </a:extLst>
        </xdr:cNvPr>
        <xdr:cNvSpPr/>
      </xdr:nvSpPr>
      <xdr:spPr>
        <a:xfrm>
          <a:off x="3934264" y="3611880"/>
          <a:ext cx="263141" cy="2449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12895</xdr:colOff>
      <xdr:row>15</xdr:row>
      <xdr:rowOff>342607</xdr:rowOff>
    </xdr:from>
    <xdr:to>
      <xdr:col>13</xdr:col>
      <xdr:colOff>48902</xdr:colOff>
      <xdr:row>16</xdr:row>
      <xdr:rowOff>228516</xdr:rowOff>
    </xdr:to>
    <xdr:sp macro="" textlink="">
      <xdr:nvSpPr>
        <xdr:cNvPr id="18" name="Right Arrow 3">
          <a:extLst>
            <a:ext uri="{FF2B5EF4-FFF2-40B4-BE49-F238E27FC236}">
              <a16:creationId xmlns:a16="http://schemas.microsoft.com/office/drawing/2014/main" id="{00000000-0008-0000-0500-000012000000}"/>
            </a:ext>
          </a:extLst>
        </xdr:cNvPr>
        <xdr:cNvSpPr/>
      </xdr:nvSpPr>
      <xdr:spPr>
        <a:xfrm>
          <a:off x="6042953" y="3617742"/>
          <a:ext cx="263141" cy="24492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387350</xdr:colOff>
      <xdr:row>31</xdr:row>
      <xdr:rowOff>172720</xdr:rowOff>
    </xdr:from>
    <xdr:to>
      <xdr:col>4</xdr:col>
      <xdr:colOff>461010</xdr:colOff>
      <xdr:row>32</xdr:row>
      <xdr:rowOff>175259</xdr:rowOff>
    </xdr:to>
    <xdr:sp macro="" textlink="">
      <xdr:nvSpPr>
        <xdr:cNvPr id="2" name="Rounded Rectangle 1">
          <a:extLst>
            <a:ext uri="{FF2B5EF4-FFF2-40B4-BE49-F238E27FC236}">
              <a16:creationId xmlns:a16="http://schemas.microsoft.com/office/drawing/2014/main" id="{00000000-0008-0000-0700-000002000000}"/>
            </a:ext>
          </a:extLst>
        </xdr:cNvPr>
        <xdr:cNvSpPr/>
      </xdr:nvSpPr>
      <xdr:spPr>
        <a:xfrm>
          <a:off x="1806575" y="6221095"/>
          <a:ext cx="683260" cy="193039"/>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5</xdr:col>
      <xdr:colOff>617220</xdr:colOff>
      <xdr:row>32</xdr:row>
      <xdr:rowOff>0</xdr:rowOff>
    </xdr:from>
    <xdr:to>
      <xdr:col>6</xdr:col>
      <xdr:colOff>129540</xdr:colOff>
      <xdr:row>32</xdr:row>
      <xdr:rowOff>175260</xdr:rowOff>
    </xdr:to>
    <xdr:sp macro="" textlink="">
      <xdr:nvSpPr>
        <xdr:cNvPr id="3" name="Rounded Rectangle 2">
          <a:extLst>
            <a:ext uri="{FF2B5EF4-FFF2-40B4-BE49-F238E27FC236}">
              <a16:creationId xmlns:a16="http://schemas.microsoft.com/office/drawing/2014/main" id="{00000000-0008-0000-0700-000003000000}"/>
            </a:ext>
          </a:extLst>
        </xdr:cNvPr>
        <xdr:cNvSpPr/>
      </xdr:nvSpPr>
      <xdr:spPr>
        <a:xfrm>
          <a:off x="3421380" y="5135880"/>
          <a:ext cx="243840" cy="17526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xdr:col>
      <xdr:colOff>457200</xdr:colOff>
      <xdr:row>32</xdr:row>
      <xdr:rowOff>11976</xdr:rowOff>
    </xdr:from>
    <xdr:to>
      <xdr:col>10</xdr:col>
      <xdr:colOff>463549</xdr:colOff>
      <xdr:row>32</xdr:row>
      <xdr:rowOff>175260</xdr:rowOff>
    </xdr:to>
    <xdr:sp macro="" textlink="">
      <xdr:nvSpPr>
        <xdr:cNvPr id="4" name="Rounded Rectangle 3">
          <a:extLst>
            <a:ext uri="{FF2B5EF4-FFF2-40B4-BE49-F238E27FC236}">
              <a16:creationId xmlns:a16="http://schemas.microsoft.com/office/drawing/2014/main" id="{00000000-0008-0000-0700-000004000000}"/>
            </a:ext>
          </a:extLst>
        </xdr:cNvPr>
        <xdr:cNvSpPr/>
      </xdr:nvSpPr>
      <xdr:spPr>
        <a:xfrm>
          <a:off x="4880610" y="5890806"/>
          <a:ext cx="1976119" cy="163284"/>
        </a:xfrm>
        <a:prstGeom prst="roundRect">
          <a:avLst/>
        </a:prstGeom>
        <a:noFill/>
        <a:ln w="12700">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xdr:col>
      <xdr:colOff>495300</xdr:colOff>
      <xdr:row>37</xdr:row>
      <xdr:rowOff>137160</xdr:rowOff>
    </xdr:from>
    <xdr:to>
      <xdr:col>14</xdr:col>
      <xdr:colOff>121920</xdr:colOff>
      <xdr:row>45</xdr:row>
      <xdr:rowOff>99060</xdr:rowOff>
    </xdr:to>
    <xdr:sp macro="" textlink="">
      <xdr:nvSpPr>
        <xdr:cNvPr id="5" name="Rounded Rectangle 4">
          <a:extLst>
            <a:ext uri="{FF2B5EF4-FFF2-40B4-BE49-F238E27FC236}">
              <a16:creationId xmlns:a16="http://schemas.microsoft.com/office/drawing/2014/main" id="{00000000-0008-0000-0700-000005000000}"/>
            </a:ext>
          </a:extLst>
        </xdr:cNvPr>
        <xdr:cNvSpPr/>
      </xdr:nvSpPr>
      <xdr:spPr>
        <a:xfrm>
          <a:off x="4754880" y="6370320"/>
          <a:ext cx="4053840" cy="1424940"/>
        </a:xfrm>
        <a:prstGeom prst="roundRect">
          <a:avLst/>
        </a:prstGeom>
        <a:noFill/>
        <a:ln w="15875">
          <a:solidFill>
            <a:srgbClr val="7030A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3</xdr:col>
      <xdr:colOff>523875</xdr:colOff>
      <xdr:row>17</xdr:row>
      <xdr:rowOff>19049</xdr:rowOff>
    </xdr:from>
    <xdr:to>
      <xdr:col>4</xdr:col>
      <xdr:colOff>133350</xdr:colOff>
      <xdr:row>21</xdr:row>
      <xdr:rowOff>9524</xdr:rowOff>
    </xdr:to>
    <xdr:sp macro="" textlink="">
      <xdr:nvSpPr>
        <xdr:cNvPr id="8" name="Rounded Rectangle 7">
          <a:extLst>
            <a:ext uri="{FF2B5EF4-FFF2-40B4-BE49-F238E27FC236}">
              <a16:creationId xmlns:a16="http://schemas.microsoft.com/office/drawing/2014/main" id="{00000000-0008-0000-0700-000008000000}"/>
            </a:ext>
          </a:extLst>
        </xdr:cNvPr>
        <xdr:cNvSpPr/>
      </xdr:nvSpPr>
      <xdr:spPr>
        <a:xfrm>
          <a:off x="1981200" y="2552699"/>
          <a:ext cx="219075" cy="714375"/>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3</xdr:col>
      <xdr:colOff>523875</xdr:colOff>
      <xdr:row>25</xdr:row>
      <xdr:rowOff>19050</xdr:rowOff>
    </xdr:from>
    <xdr:to>
      <xdr:col>4</xdr:col>
      <xdr:colOff>160020</xdr:colOff>
      <xdr:row>26</xdr:row>
      <xdr:rowOff>3810</xdr:rowOff>
    </xdr:to>
    <xdr:sp macro="" textlink="">
      <xdr:nvSpPr>
        <xdr:cNvPr id="9" name="Rounded Rectangle 8">
          <a:extLst>
            <a:ext uri="{FF2B5EF4-FFF2-40B4-BE49-F238E27FC236}">
              <a16:creationId xmlns:a16="http://schemas.microsoft.com/office/drawing/2014/main" id="{00000000-0008-0000-0700-000009000000}"/>
            </a:ext>
          </a:extLst>
        </xdr:cNvPr>
        <xdr:cNvSpPr/>
      </xdr:nvSpPr>
      <xdr:spPr>
        <a:xfrm>
          <a:off x="1981200" y="4019550"/>
          <a:ext cx="245745" cy="17526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41</xdr:row>
      <xdr:rowOff>180594</xdr:rowOff>
    </xdr:from>
    <xdr:to>
      <xdr:col>4</xdr:col>
      <xdr:colOff>0</xdr:colOff>
      <xdr:row>44</xdr:row>
      <xdr:rowOff>13317</xdr:rowOff>
    </xdr:to>
    <xdr:sp macro="" textlink="">
      <xdr:nvSpPr>
        <xdr:cNvPr id="5" name="Rounded Rectangle 22">
          <a:extLst>
            <a:ext uri="{FF2B5EF4-FFF2-40B4-BE49-F238E27FC236}">
              <a16:creationId xmlns:a16="http://schemas.microsoft.com/office/drawing/2014/main" id="{00000000-0008-0000-0900-000005000000}"/>
            </a:ext>
          </a:extLst>
        </xdr:cNvPr>
        <xdr:cNvSpPr/>
      </xdr:nvSpPr>
      <xdr:spPr>
        <a:xfrm>
          <a:off x="3505399" y="7676769"/>
          <a:ext cx="220382" cy="385173"/>
        </a:xfrm>
        <a:prstGeom prst="roundRect">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solidFill>
              <a:srgbClr val="FF0000"/>
            </a:solidFill>
          </a:endParaRPr>
        </a:p>
      </xdr:txBody>
    </xdr:sp>
    <xdr:clientData/>
  </xdr:twoCellAnchor>
  <xdr:twoCellAnchor>
    <xdr:from>
      <xdr:col>1</xdr:col>
      <xdr:colOff>1085849</xdr:colOff>
      <xdr:row>50</xdr:row>
      <xdr:rowOff>0</xdr:rowOff>
    </xdr:from>
    <xdr:to>
      <xdr:col>3</xdr:col>
      <xdr:colOff>238662</xdr:colOff>
      <xdr:row>51</xdr:row>
      <xdr:rowOff>19050</xdr:rowOff>
    </xdr:to>
    <xdr:sp macro="" textlink="">
      <xdr:nvSpPr>
        <xdr:cNvPr id="2" name="Rounded Rectangle 21">
          <a:extLst>
            <a:ext uri="{FF2B5EF4-FFF2-40B4-BE49-F238E27FC236}">
              <a16:creationId xmlns:a16="http://schemas.microsoft.com/office/drawing/2014/main" id="{00000000-0008-0000-0900-000002000000}"/>
            </a:ext>
          </a:extLst>
        </xdr:cNvPr>
        <xdr:cNvSpPr/>
      </xdr:nvSpPr>
      <xdr:spPr>
        <a:xfrm rot="5400000">
          <a:off x="2691081" y="8967518"/>
          <a:ext cx="209550" cy="3172363"/>
        </a:xfrm>
        <a:prstGeom prst="roundRect">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solidFill>
              <a:srgbClr val="7030A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390525</xdr:colOff>
      <xdr:row>3</xdr:row>
      <xdr:rowOff>142875</xdr:rowOff>
    </xdr:from>
    <xdr:to>
      <xdr:col>4</xdr:col>
      <xdr:colOff>76200</xdr:colOff>
      <xdr:row>9</xdr:row>
      <xdr:rowOff>9525</xdr:rowOff>
    </xdr:to>
    <xdr:sp macro="" textlink="">
      <xdr:nvSpPr>
        <xdr:cNvPr id="20489" name="Object 9" hidden="1">
          <a:extLst>
            <a:ext uri="{63B3BB69-23CF-44E3-9099-C40C66FF867C}">
              <a14:compatExt xmlns:a14="http://schemas.microsoft.com/office/drawing/2010/main" spid="_x0000_s20489"/>
            </a:ext>
            <a:ext uri="{FF2B5EF4-FFF2-40B4-BE49-F238E27FC236}">
              <a16:creationId xmlns:a16="http://schemas.microsoft.com/office/drawing/2014/main" id="{00000000-0008-0000-0F00-00000950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xdr:from>
          <xdr:col>1</xdr:col>
          <xdr:colOff>57150</xdr:colOff>
          <xdr:row>2</xdr:row>
          <xdr:rowOff>57150</xdr:rowOff>
        </xdr:from>
        <xdr:to>
          <xdr:col>3</xdr:col>
          <xdr:colOff>352425</xdr:colOff>
          <xdr:row>7</xdr:row>
          <xdr:rowOff>114300</xdr:rowOff>
        </xdr:to>
        <xdr:sp macro="" textlink="">
          <xdr:nvSpPr>
            <xdr:cNvPr id="134145" name="Object 1" hidden="1">
              <a:extLst>
                <a:ext uri="{63B3BB69-23CF-44E3-9099-C40C66FF867C}">
                  <a14:compatExt spid="_x0000_s134145"/>
                </a:ext>
                <a:ext uri="{FF2B5EF4-FFF2-40B4-BE49-F238E27FC236}">
                  <a16:creationId xmlns:a16="http://schemas.microsoft.com/office/drawing/2014/main" id="{00000000-0008-0000-0F00-0000010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xdr:col>
      <xdr:colOff>91440</xdr:colOff>
      <xdr:row>10</xdr:row>
      <xdr:rowOff>91440</xdr:rowOff>
    </xdr:from>
    <xdr:to>
      <xdr:col>3</xdr:col>
      <xdr:colOff>220980</xdr:colOff>
      <xdr:row>11</xdr:row>
      <xdr:rowOff>83820</xdr:rowOff>
    </xdr:to>
    <xdr:sp macro="" textlink="">
      <xdr:nvSpPr>
        <xdr:cNvPr id="2" name="Right Arrow 1">
          <a:extLst>
            <a:ext uri="{FF2B5EF4-FFF2-40B4-BE49-F238E27FC236}">
              <a16:creationId xmlns:a16="http://schemas.microsoft.com/office/drawing/2014/main" id="{00000000-0008-0000-1100-000002000000}"/>
            </a:ext>
          </a:extLst>
        </xdr:cNvPr>
        <xdr:cNvSpPr/>
      </xdr:nvSpPr>
      <xdr:spPr>
        <a:xfrm>
          <a:off x="998220" y="2034540"/>
          <a:ext cx="129540" cy="18288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91440</xdr:colOff>
      <xdr:row>15</xdr:row>
      <xdr:rowOff>91440</xdr:rowOff>
    </xdr:from>
    <xdr:to>
      <xdr:col>4</xdr:col>
      <xdr:colOff>220980</xdr:colOff>
      <xdr:row>16</xdr:row>
      <xdr:rowOff>83820</xdr:rowOff>
    </xdr:to>
    <xdr:sp macro="" textlink="">
      <xdr:nvSpPr>
        <xdr:cNvPr id="3" name="Right Arrow 2">
          <a:extLst>
            <a:ext uri="{FF2B5EF4-FFF2-40B4-BE49-F238E27FC236}">
              <a16:creationId xmlns:a16="http://schemas.microsoft.com/office/drawing/2014/main" id="{00000000-0008-0000-1100-000003000000}"/>
            </a:ext>
          </a:extLst>
        </xdr:cNvPr>
        <xdr:cNvSpPr/>
      </xdr:nvSpPr>
      <xdr:spPr>
        <a:xfrm>
          <a:off x="1325880" y="296418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83820</xdr:colOff>
      <xdr:row>5</xdr:row>
      <xdr:rowOff>91440</xdr:rowOff>
    </xdr:from>
    <xdr:to>
      <xdr:col>4</xdr:col>
      <xdr:colOff>213360</xdr:colOff>
      <xdr:row>6</xdr:row>
      <xdr:rowOff>83820</xdr:rowOff>
    </xdr:to>
    <xdr:sp macro="" textlink="">
      <xdr:nvSpPr>
        <xdr:cNvPr id="4" name="Right Arrow 3">
          <a:extLst>
            <a:ext uri="{FF2B5EF4-FFF2-40B4-BE49-F238E27FC236}">
              <a16:creationId xmlns:a16="http://schemas.microsoft.com/office/drawing/2014/main" id="{00000000-0008-0000-1100-000004000000}"/>
            </a:ext>
          </a:extLst>
        </xdr:cNvPr>
        <xdr:cNvSpPr/>
      </xdr:nvSpPr>
      <xdr:spPr>
        <a:xfrm>
          <a:off x="1318260" y="1104900"/>
          <a:ext cx="129540" cy="18288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109948</xdr:colOff>
      <xdr:row>5</xdr:row>
      <xdr:rowOff>91440</xdr:rowOff>
    </xdr:from>
    <xdr:to>
      <xdr:col>6</xdr:col>
      <xdr:colOff>239488</xdr:colOff>
      <xdr:row>6</xdr:row>
      <xdr:rowOff>83820</xdr:rowOff>
    </xdr:to>
    <xdr:sp macro="" textlink="">
      <xdr:nvSpPr>
        <xdr:cNvPr id="5" name="Right Arrow 4">
          <a:extLst>
            <a:ext uri="{FF2B5EF4-FFF2-40B4-BE49-F238E27FC236}">
              <a16:creationId xmlns:a16="http://schemas.microsoft.com/office/drawing/2014/main" id="{00000000-0008-0000-1100-000005000000}"/>
            </a:ext>
          </a:extLst>
        </xdr:cNvPr>
        <xdr:cNvSpPr/>
      </xdr:nvSpPr>
      <xdr:spPr>
        <a:xfrm>
          <a:off x="2251168" y="1104900"/>
          <a:ext cx="129540" cy="18288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109948</xdr:colOff>
      <xdr:row>15</xdr:row>
      <xdr:rowOff>91440</xdr:rowOff>
    </xdr:from>
    <xdr:to>
      <xdr:col>6</xdr:col>
      <xdr:colOff>239488</xdr:colOff>
      <xdr:row>16</xdr:row>
      <xdr:rowOff>83820</xdr:rowOff>
    </xdr:to>
    <xdr:sp macro="" textlink="">
      <xdr:nvSpPr>
        <xdr:cNvPr id="6" name="Right Arrow 5">
          <a:extLst>
            <a:ext uri="{FF2B5EF4-FFF2-40B4-BE49-F238E27FC236}">
              <a16:creationId xmlns:a16="http://schemas.microsoft.com/office/drawing/2014/main" id="{00000000-0008-0000-1100-000006000000}"/>
            </a:ext>
          </a:extLst>
        </xdr:cNvPr>
        <xdr:cNvSpPr/>
      </xdr:nvSpPr>
      <xdr:spPr>
        <a:xfrm>
          <a:off x="2251168" y="296418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125188</xdr:colOff>
      <xdr:row>10</xdr:row>
      <xdr:rowOff>91440</xdr:rowOff>
    </xdr:from>
    <xdr:to>
      <xdr:col>6</xdr:col>
      <xdr:colOff>254728</xdr:colOff>
      <xdr:row>11</xdr:row>
      <xdr:rowOff>83820</xdr:rowOff>
    </xdr:to>
    <xdr:sp macro="" textlink="">
      <xdr:nvSpPr>
        <xdr:cNvPr id="7" name="Right Arrow 6">
          <a:extLst>
            <a:ext uri="{FF2B5EF4-FFF2-40B4-BE49-F238E27FC236}">
              <a16:creationId xmlns:a16="http://schemas.microsoft.com/office/drawing/2014/main" id="{00000000-0008-0000-1100-000007000000}"/>
            </a:ext>
          </a:extLst>
        </xdr:cNvPr>
        <xdr:cNvSpPr/>
      </xdr:nvSpPr>
      <xdr:spPr>
        <a:xfrm>
          <a:off x="2266408" y="2034540"/>
          <a:ext cx="129540" cy="18288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138248</xdr:colOff>
      <xdr:row>6</xdr:row>
      <xdr:rowOff>15240</xdr:rowOff>
    </xdr:from>
    <xdr:to>
      <xdr:col>14</xdr:col>
      <xdr:colOff>457200</xdr:colOff>
      <xdr:row>10</xdr:row>
      <xdr:rowOff>167640</xdr:rowOff>
    </xdr:to>
    <xdr:grpSp>
      <xdr:nvGrpSpPr>
        <xdr:cNvPr id="8" name="Group 7">
          <a:extLst>
            <a:ext uri="{FF2B5EF4-FFF2-40B4-BE49-F238E27FC236}">
              <a16:creationId xmlns:a16="http://schemas.microsoft.com/office/drawing/2014/main" id="{00000000-0008-0000-1100-000008000000}"/>
            </a:ext>
          </a:extLst>
        </xdr:cNvPr>
        <xdr:cNvGrpSpPr/>
      </xdr:nvGrpSpPr>
      <xdr:grpSpPr>
        <a:xfrm>
          <a:off x="6043748" y="1267097"/>
          <a:ext cx="318952" cy="928007"/>
          <a:chOff x="5943600" y="952500"/>
          <a:chExt cx="274320" cy="883920"/>
        </a:xfrm>
        <a:solidFill>
          <a:schemeClr val="accent4">
            <a:lumMod val="75000"/>
          </a:schemeClr>
        </a:solidFill>
      </xdr:grpSpPr>
      <xdr:sp macro="" textlink="">
        <xdr:nvSpPr>
          <xdr:cNvPr id="9" name="Right Arrow 8">
            <a:extLst>
              <a:ext uri="{FF2B5EF4-FFF2-40B4-BE49-F238E27FC236}">
                <a16:creationId xmlns:a16="http://schemas.microsoft.com/office/drawing/2014/main" id="{00000000-0008-0000-1100-000009000000}"/>
              </a:ext>
            </a:extLst>
          </xdr:cNvPr>
          <xdr:cNvSpPr/>
        </xdr:nvSpPr>
        <xdr:spPr>
          <a:xfrm>
            <a:off x="5951220" y="1661160"/>
            <a:ext cx="129540" cy="175260"/>
          </a:xfrm>
          <a:prstGeom prst="rightArrow">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 name="Right Arrow 9">
            <a:extLst>
              <a:ext uri="{FF2B5EF4-FFF2-40B4-BE49-F238E27FC236}">
                <a16:creationId xmlns:a16="http://schemas.microsoft.com/office/drawing/2014/main" id="{00000000-0008-0000-1100-00000A000000}"/>
              </a:ext>
            </a:extLst>
          </xdr:cNvPr>
          <xdr:cNvSpPr/>
        </xdr:nvSpPr>
        <xdr:spPr>
          <a:xfrm>
            <a:off x="6019800" y="1501140"/>
            <a:ext cx="129540" cy="175260"/>
          </a:xfrm>
          <a:prstGeom prst="rightArrow">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Right Arrow 10">
            <a:extLst>
              <a:ext uri="{FF2B5EF4-FFF2-40B4-BE49-F238E27FC236}">
                <a16:creationId xmlns:a16="http://schemas.microsoft.com/office/drawing/2014/main" id="{00000000-0008-0000-1100-00000B000000}"/>
              </a:ext>
            </a:extLst>
          </xdr:cNvPr>
          <xdr:cNvSpPr/>
        </xdr:nvSpPr>
        <xdr:spPr>
          <a:xfrm>
            <a:off x="6088380" y="1318260"/>
            <a:ext cx="129540" cy="175260"/>
          </a:xfrm>
          <a:prstGeom prst="rightArrow">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Right Arrow 11">
            <a:extLst>
              <a:ext uri="{FF2B5EF4-FFF2-40B4-BE49-F238E27FC236}">
                <a16:creationId xmlns:a16="http://schemas.microsoft.com/office/drawing/2014/main" id="{00000000-0008-0000-1100-00000C000000}"/>
              </a:ext>
            </a:extLst>
          </xdr:cNvPr>
          <xdr:cNvSpPr/>
        </xdr:nvSpPr>
        <xdr:spPr>
          <a:xfrm>
            <a:off x="6012180" y="1135380"/>
            <a:ext cx="129540" cy="175260"/>
          </a:xfrm>
          <a:prstGeom prst="rightArrow">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ight Arrow 12">
            <a:extLst>
              <a:ext uri="{FF2B5EF4-FFF2-40B4-BE49-F238E27FC236}">
                <a16:creationId xmlns:a16="http://schemas.microsoft.com/office/drawing/2014/main" id="{00000000-0008-0000-1100-00000D000000}"/>
              </a:ext>
            </a:extLst>
          </xdr:cNvPr>
          <xdr:cNvSpPr/>
        </xdr:nvSpPr>
        <xdr:spPr>
          <a:xfrm>
            <a:off x="5943600" y="952500"/>
            <a:ext cx="129540" cy="175260"/>
          </a:xfrm>
          <a:prstGeom prst="rightArrow">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6</xdr:col>
      <xdr:colOff>99060</xdr:colOff>
      <xdr:row>26</xdr:row>
      <xdr:rowOff>91440</xdr:rowOff>
    </xdr:from>
    <xdr:to>
      <xdr:col>6</xdr:col>
      <xdr:colOff>228600</xdr:colOff>
      <xdr:row>27</xdr:row>
      <xdr:rowOff>83820</xdr:rowOff>
    </xdr:to>
    <xdr:sp macro="" textlink="">
      <xdr:nvSpPr>
        <xdr:cNvPr id="14" name="Right Arrow 13">
          <a:extLst>
            <a:ext uri="{FF2B5EF4-FFF2-40B4-BE49-F238E27FC236}">
              <a16:creationId xmlns:a16="http://schemas.microsoft.com/office/drawing/2014/main" id="{00000000-0008-0000-1100-00000E000000}"/>
            </a:ext>
          </a:extLst>
        </xdr:cNvPr>
        <xdr:cNvSpPr/>
      </xdr:nvSpPr>
      <xdr:spPr>
        <a:xfrm>
          <a:off x="2240280" y="508254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91440</xdr:colOff>
      <xdr:row>23</xdr:row>
      <xdr:rowOff>91440</xdr:rowOff>
    </xdr:from>
    <xdr:to>
      <xdr:col>7</xdr:col>
      <xdr:colOff>220980</xdr:colOff>
      <xdr:row>24</xdr:row>
      <xdr:rowOff>83820</xdr:rowOff>
    </xdr:to>
    <xdr:sp macro="" textlink="">
      <xdr:nvSpPr>
        <xdr:cNvPr id="15" name="Right Arrow 14">
          <a:extLst>
            <a:ext uri="{FF2B5EF4-FFF2-40B4-BE49-F238E27FC236}">
              <a16:creationId xmlns:a16="http://schemas.microsoft.com/office/drawing/2014/main" id="{00000000-0008-0000-1100-00000F000000}"/>
            </a:ext>
          </a:extLst>
        </xdr:cNvPr>
        <xdr:cNvSpPr/>
      </xdr:nvSpPr>
      <xdr:spPr>
        <a:xfrm>
          <a:off x="2560320" y="451866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99060</xdr:colOff>
      <xdr:row>29</xdr:row>
      <xdr:rowOff>91440</xdr:rowOff>
    </xdr:from>
    <xdr:to>
      <xdr:col>7</xdr:col>
      <xdr:colOff>228600</xdr:colOff>
      <xdr:row>30</xdr:row>
      <xdr:rowOff>83820</xdr:rowOff>
    </xdr:to>
    <xdr:sp macro="" textlink="">
      <xdr:nvSpPr>
        <xdr:cNvPr id="16" name="Right Arrow 15">
          <a:extLst>
            <a:ext uri="{FF2B5EF4-FFF2-40B4-BE49-F238E27FC236}">
              <a16:creationId xmlns:a16="http://schemas.microsoft.com/office/drawing/2014/main" id="{00000000-0008-0000-1100-000010000000}"/>
            </a:ext>
          </a:extLst>
        </xdr:cNvPr>
        <xdr:cNvSpPr/>
      </xdr:nvSpPr>
      <xdr:spPr>
        <a:xfrm>
          <a:off x="2567940" y="563880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169333</xdr:colOff>
      <xdr:row>29</xdr:row>
      <xdr:rowOff>96038</xdr:rowOff>
    </xdr:from>
    <xdr:to>
      <xdr:col>14</xdr:col>
      <xdr:colOff>327660</xdr:colOff>
      <xdr:row>30</xdr:row>
      <xdr:rowOff>91440</xdr:rowOff>
    </xdr:to>
    <xdr:sp macro="" textlink="">
      <xdr:nvSpPr>
        <xdr:cNvPr id="17" name="Right Arrow 16">
          <a:extLst>
            <a:ext uri="{FF2B5EF4-FFF2-40B4-BE49-F238E27FC236}">
              <a16:creationId xmlns:a16="http://schemas.microsoft.com/office/drawing/2014/main" id="{00000000-0008-0000-1100-000011000000}"/>
            </a:ext>
          </a:extLst>
        </xdr:cNvPr>
        <xdr:cNvSpPr/>
      </xdr:nvSpPr>
      <xdr:spPr>
        <a:xfrm>
          <a:off x="6090073" y="5643398"/>
          <a:ext cx="158327" cy="178282"/>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173683</xdr:colOff>
      <xdr:row>27</xdr:row>
      <xdr:rowOff>90126</xdr:rowOff>
    </xdr:from>
    <xdr:to>
      <xdr:col>14</xdr:col>
      <xdr:colOff>332010</xdr:colOff>
      <xdr:row>28</xdr:row>
      <xdr:rowOff>77908</xdr:rowOff>
    </xdr:to>
    <xdr:sp macro="" textlink="">
      <xdr:nvSpPr>
        <xdr:cNvPr id="18" name="Right Arrow 17">
          <a:extLst>
            <a:ext uri="{FF2B5EF4-FFF2-40B4-BE49-F238E27FC236}">
              <a16:creationId xmlns:a16="http://schemas.microsoft.com/office/drawing/2014/main" id="{00000000-0008-0000-1100-000012000000}"/>
            </a:ext>
          </a:extLst>
        </xdr:cNvPr>
        <xdr:cNvSpPr/>
      </xdr:nvSpPr>
      <xdr:spPr>
        <a:xfrm>
          <a:off x="6094423" y="5264106"/>
          <a:ext cx="158327" cy="178282"/>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160020</xdr:colOff>
      <xdr:row>25</xdr:row>
      <xdr:rowOff>99060</xdr:rowOff>
    </xdr:from>
    <xdr:to>
      <xdr:col>14</xdr:col>
      <xdr:colOff>318347</xdr:colOff>
      <xdr:row>26</xdr:row>
      <xdr:rowOff>86842</xdr:rowOff>
    </xdr:to>
    <xdr:sp macro="" textlink="">
      <xdr:nvSpPr>
        <xdr:cNvPr id="19" name="Right Arrow 18">
          <a:extLst>
            <a:ext uri="{FF2B5EF4-FFF2-40B4-BE49-F238E27FC236}">
              <a16:creationId xmlns:a16="http://schemas.microsoft.com/office/drawing/2014/main" id="{00000000-0008-0000-1100-000013000000}"/>
            </a:ext>
          </a:extLst>
        </xdr:cNvPr>
        <xdr:cNvSpPr/>
      </xdr:nvSpPr>
      <xdr:spPr>
        <a:xfrm>
          <a:off x="6080760" y="4899660"/>
          <a:ext cx="158327" cy="178282"/>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99060</xdr:colOff>
      <xdr:row>26</xdr:row>
      <xdr:rowOff>91440</xdr:rowOff>
    </xdr:from>
    <xdr:to>
      <xdr:col>3</xdr:col>
      <xdr:colOff>228600</xdr:colOff>
      <xdr:row>27</xdr:row>
      <xdr:rowOff>83820</xdr:rowOff>
    </xdr:to>
    <xdr:sp macro="" textlink="">
      <xdr:nvSpPr>
        <xdr:cNvPr id="20" name="Right Arrow 19">
          <a:extLst>
            <a:ext uri="{FF2B5EF4-FFF2-40B4-BE49-F238E27FC236}">
              <a16:creationId xmlns:a16="http://schemas.microsoft.com/office/drawing/2014/main" id="{00000000-0008-0000-1100-000014000000}"/>
            </a:ext>
          </a:extLst>
        </xdr:cNvPr>
        <xdr:cNvSpPr/>
      </xdr:nvSpPr>
      <xdr:spPr>
        <a:xfrm>
          <a:off x="1005840" y="508254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91440</xdr:colOff>
      <xdr:row>23</xdr:row>
      <xdr:rowOff>91440</xdr:rowOff>
    </xdr:from>
    <xdr:to>
      <xdr:col>3</xdr:col>
      <xdr:colOff>220980</xdr:colOff>
      <xdr:row>24</xdr:row>
      <xdr:rowOff>83820</xdr:rowOff>
    </xdr:to>
    <xdr:sp macro="" textlink="">
      <xdr:nvSpPr>
        <xdr:cNvPr id="21" name="Right Arrow 20">
          <a:extLst>
            <a:ext uri="{FF2B5EF4-FFF2-40B4-BE49-F238E27FC236}">
              <a16:creationId xmlns:a16="http://schemas.microsoft.com/office/drawing/2014/main" id="{00000000-0008-0000-1100-000015000000}"/>
            </a:ext>
          </a:extLst>
        </xdr:cNvPr>
        <xdr:cNvSpPr/>
      </xdr:nvSpPr>
      <xdr:spPr>
        <a:xfrm>
          <a:off x="998220" y="451866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99060</xdr:colOff>
      <xdr:row>29</xdr:row>
      <xdr:rowOff>91440</xdr:rowOff>
    </xdr:from>
    <xdr:to>
      <xdr:col>3</xdr:col>
      <xdr:colOff>228600</xdr:colOff>
      <xdr:row>30</xdr:row>
      <xdr:rowOff>83820</xdr:rowOff>
    </xdr:to>
    <xdr:sp macro="" textlink="">
      <xdr:nvSpPr>
        <xdr:cNvPr id="22" name="Right Arrow 21">
          <a:extLst>
            <a:ext uri="{FF2B5EF4-FFF2-40B4-BE49-F238E27FC236}">
              <a16:creationId xmlns:a16="http://schemas.microsoft.com/office/drawing/2014/main" id="{00000000-0008-0000-1100-000016000000}"/>
            </a:ext>
          </a:extLst>
        </xdr:cNvPr>
        <xdr:cNvSpPr/>
      </xdr:nvSpPr>
      <xdr:spPr>
        <a:xfrm>
          <a:off x="1005840" y="5638800"/>
          <a:ext cx="129540" cy="175260"/>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169333</xdr:colOff>
      <xdr:row>42</xdr:row>
      <xdr:rowOff>36261</xdr:rowOff>
    </xdr:from>
    <xdr:to>
      <xdr:col>14</xdr:col>
      <xdr:colOff>327660</xdr:colOff>
      <xdr:row>42</xdr:row>
      <xdr:rowOff>175260</xdr:rowOff>
    </xdr:to>
    <xdr:sp macro="" textlink="">
      <xdr:nvSpPr>
        <xdr:cNvPr id="23" name="Right Arrow 22">
          <a:extLst>
            <a:ext uri="{FF2B5EF4-FFF2-40B4-BE49-F238E27FC236}">
              <a16:creationId xmlns:a16="http://schemas.microsoft.com/office/drawing/2014/main" id="{00000000-0008-0000-1100-000017000000}"/>
            </a:ext>
          </a:extLst>
        </xdr:cNvPr>
        <xdr:cNvSpPr/>
      </xdr:nvSpPr>
      <xdr:spPr>
        <a:xfrm>
          <a:off x="6090073" y="7991541"/>
          <a:ext cx="158327" cy="138999"/>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169333</xdr:colOff>
      <xdr:row>41</xdr:row>
      <xdr:rowOff>31268</xdr:rowOff>
    </xdr:from>
    <xdr:to>
      <xdr:col>14</xdr:col>
      <xdr:colOff>327660</xdr:colOff>
      <xdr:row>41</xdr:row>
      <xdr:rowOff>170267</xdr:rowOff>
    </xdr:to>
    <xdr:sp macro="" textlink="">
      <xdr:nvSpPr>
        <xdr:cNvPr id="24" name="Right Arrow 23">
          <a:extLst>
            <a:ext uri="{FF2B5EF4-FFF2-40B4-BE49-F238E27FC236}">
              <a16:creationId xmlns:a16="http://schemas.microsoft.com/office/drawing/2014/main" id="{00000000-0008-0000-1100-000018000000}"/>
            </a:ext>
          </a:extLst>
        </xdr:cNvPr>
        <xdr:cNvSpPr/>
      </xdr:nvSpPr>
      <xdr:spPr>
        <a:xfrm>
          <a:off x="6090073" y="7796048"/>
          <a:ext cx="158327" cy="138999"/>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167640</xdr:colOff>
      <xdr:row>40</xdr:row>
      <xdr:rowOff>23123</xdr:rowOff>
    </xdr:from>
    <xdr:to>
      <xdr:col>14</xdr:col>
      <xdr:colOff>325967</xdr:colOff>
      <xdr:row>40</xdr:row>
      <xdr:rowOff>162122</xdr:rowOff>
    </xdr:to>
    <xdr:sp macro="" textlink="">
      <xdr:nvSpPr>
        <xdr:cNvPr id="25" name="Right Arrow 24">
          <a:extLst>
            <a:ext uri="{FF2B5EF4-FFF2-40B4-BE49-F238E27FC236}">
              <a16:creationId xmlns:a16="http://schemas.microsoft.com/office/drawing/2014/main" id="{00000000-0008-0000-1100-000019000000}"/>
            </a:ext>
          </a:extLst>
        </xdr:cNvPr>
        <xdr:cNvSpPr/>
      </xdr:nvSpPr>
      <xdr:spPr>
        <a:xfrm>
          <a:off x="6088380" y="7605023"/>
          <a:ext cx="158327" cy="138999"/>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160020</xdr:colOff>
      <xdr:row>39</xdr:row>
      <xdr:rowOff>22860</xdr:rowOff>
    </xdr:from>
    <xdr:to>
      <xdr:col>14</xdr:col>
      <xdr:colOff>318347</xdr:colOff>
      <xdr:row>39</xdr:row>
      <xdr:rowOff>161859</xdr:rowOff>
    </xdr:to>
    <xdr:sp macro="" textlink="">
      <xdr:nvSpPr>
        <xdr:cNvPr id="26" name="Right Arrow 25">
          <a:extLst>
            <a:ext uri="{FF2B5EF4-FFF2-40B4-BE49-F238E27FC236}">
              <a16:creationId xmlns:a16="http://schemas.microsoft.com/office/drawing/2014/main" id="{00000000-0008-0000-1100-00001A000000}"/>
            </a:ext>
          </a:extLst>
        </xdr:cNvPr>
        <xdr:cNvSpPr/>
      </xdr:nvSpPr>
      <xdr:spPr>
        <a:xfrm>
          <a:off x="6080760" y="7414260"/>
          <a:ext cx="158327" cy="138999"/>
        </a:xfrm>
        <a:prstGeom prst="rightArrow">
          <a:avLst/>
        </a:prstGeom>
        <a:solidFill>
          <a:schemeClr val="accent4">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87088</xdr:colOff>
      <xdr:row>46</xdr:row>
      <xdr:rowOff>76202</xdr:rowOff>
    </xdr:from>
    <xdr:to>
      <xdr:col>3</xdr:col>
      <xdr:colOff>238400</xdr:colOff>
      <xdr:row>47</xdr:row>
      <xdr:rowOff>93620</xdr:rowOff>
    </xdr:to>
    <xdr:sp macro="" textlink="">
      <xdr:nvSpPr>
        <xdr:cNvPr id="27" name="Right Arrow 26">
          <a:extLst>
            <a:ext uri="{FF2B5EF4-FFF2-40B4-BE49-F238E27FC236}">
              <a16:creationId xmlns:a16="http://schemas.microsoft.com/office/drawing/2014/main" id="{00000000-0008-0000-1100-00001B000000}"/>
            </a:ext>
          </a:extLst>
        </xdr:cNvPr>
        <xdr:cNvSpPr/>
      </xdr:nvSpPr>
      <xdr:spPr>
        <a:xfrm>
          <a:off x="993868" y="8770622"/>
          <a:ext cx="151312" cy="20029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87088</xdr:colOff>
      <xdr:row>42</xdr:row>
      <xdr:rowOff>76202</xdr:rowOff>
    </xdr:from>
    <xdr:to>
      <xdr:col>3</xdr:col>
      <xdr:colOff>238400</xdr:colOff>
      <xdr:row>43</xdr:row>
      <xdr:rowOff>93620</xdr:rowOff>
    </xdr:to>
    <xdr:sp macro="" textlink="">
      <xdr:nvSpPr>
        <xdr:cNvPr id="28" name="Right Arrow 27">
          <a:extLst>
            <a:ext uri="{FF2B5EF4-FFF2-40B4-BE49-F238E27FC236}">
              <a16:creationId xmlns:a16="http://schemas.microsoft.com/office/drawing/2014/main" id="{00000000-0008-0000-1100-00001C000000}"/>
            </a:ext>
          </a:extLst>
        </xdr:cNvPr>
        <xdr:cNvSpPr/>
      </xdr:nvSpPr>
      <xdr:spPr>
        <a:xfrm>
          <a:off x="993868" y="8031482"/>
          <a:ext cx="151312" cy="20791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87088</xdr:colOff>
      <xdr:row>38</xdr:row>
      <xdr:rowOff>76202</xdr:rowOff>
    </xdr:from>
    <xdr:to>
      <xdr:col>3</xdr:col>
      <xdr:colOff>238400</xdr:colOff>
      <xdr:row>39</xdr:row>
      <xdr:rowOff>93620</xdr:rowOff>
    </xdr:to>
    <xdr:sp macro="" textlink="">
      <xdr:nvSpPr>
        <xdr:cNvPr id="29" name="Right Arrow 28">
          <a:extLst>
            <a:ext uri="{FF2B5EF4-FFF2-40B4-BE49-F238E27FC236}">
              <a16:creationId xmlns:a16="http://schemas.microsoft.com/office/drawing/2014/main" id="{00000000-0008-0000-1100-00001D000000}"/>
            </a:ext>
          </a:extLst>
        </xdr:cNvPr>
        <xdr:cNvSpPr/>
      </xdr:nvSpPr>
      <xdr:spPr>
        <a:xfrm>
          <a:off x="993868" y="7277102"/>
          <a:ext cx="151312" cy="20791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87088</xdr:colOff>
      <xdr:row>34</xdr:row>
      <xdr:rowOff>76202</xdr:rowOff>
    </xdr:from>
    <xdr:to>
      <xdr:col>3</xdr:col>
      <xdr:colOff>238400</xdr:colOff>
      <xdr:row>35</xdr:row>
      <xdr:rowOff>93620</xdr:rowOff>
    </xdr:to>
    <xdr:sp macro="" textlink="">
      <xdr:nvSpPr>
        <xdr:cNvPr id="30" name="Right Arrow 29">
          <a:extLst>
            <a:ext uri="{FF2B5EF4-FFF2-40B4-BE49-F238E27FC236}">
              <a16:creationId xmlns:a16="http://schemas.microsoft.com/office/drawing/2014/main" id="{00000000-0008-0000-1100-00001E000000}"/>
            </a:ext>
          </a:extLst>
        </xdr:cNvPr>
        <xdr:cNvSpPr/>
      </xdr:nvSpPr>
      <xdr:spPr>
        <a:xfrm>
          <a:off x="993868" y="6545582"/>
          <a:ext cx="151312" cy="20029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87088</xdr:colOff>
      <xdr:row>36</xdr:row>
      <xdr:rowOff>76202</xdr:rowOff>
    </xdr:from>
    <xdr:to>
      <xdr:col>6</xdr:col>
      <xdr:colOff>238400</xdr:colOff>
      <xdr:row>37</xdr:row>
      <xdr:rowOff>93620</xdr:rowOff>
    </xdr:to>
    <xdr:sp macro="" textlink="">
      <xdr:nvSpPr>
        <xdr:cNvPr id="31" name="Right Arrow 30">
          <a:extLst>
            <a:ext uri="{FF2B5EF4-FFF2-40B4-BE49-F238E27FC236}">
              <a16:creationId xmlns:a16="http://schemas.microsoft.com/office/drawing/2014/main" id="{00000000-0008-0000-1100-00001F000000}"/>
            </a:ext>
          </a:extLst>
        </xdr:cNvPr>
        <xdr:cNvSpPr/>
      </xdr:nvSpPr>
      <xdr:spPr>
        <a:xfrm>
          <a:off x="2228308" y="6911342"/>
          <a:ext cx="151312" cy="20029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87088</xdr:colOff>
      <xdr:row>44</xdr:row>
      <xdr:rowOff>76202</xdr:rowOff>
    </xdr:from>
    <xdr:to>
      <xdr:col>6</xdr:col>
      <xdr:colOff>238400</xdr:colOff>
      <xdr:row>45</xdr:row>
      <xdr:rowOff>93620</xdr:rowOff>
    </xdr:to>
    <xdr:sp macro="" textlink="">
      <xdr:nvSpPr>
        <xdr:cNvPr id="32" name="Right Arrow 31">
          <a:extLst>
            <a:ext uri="{FF2B5EF4-FFF2-40B4-BE49-F238E27FC236}">
              <a16:creationId xmlns:a16="http://schemas.microsoft.com/office/drawing/2014/main" id="{00000000-0008-0000-1100-000020000000}"/>
            </a:ext>
          </a:extLst>
        </xdr:cNvPr>
        <xdr:cNvSpPr/>
      </xdr:nvSpPr>
      <xdr:spPr>
        <a:xfrm>
          <a:off x="2228308" y="8404862"/>
          <a:ext cx="151312" cy="20029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87088</xdr:colOff>
      <xdr:row>40</xdr:row>
      <xdr:rowOff>76202</xdr:rowOff>
    </xdr:from>
    <xdr:to>
      <xdr:col>7</xdr:col>
      <xdr:colOff>238400</xdr:colOff>
      <xdr:row>41</xdr:row>
      <xdr:rowOff>93620</xdr:rowOff>
    </xdr:to>
    <xdr:sp macro="" textlink="">
      <xdr:nvSpPr>
        <xdr:cNvPr id="33" name="Right Arrow 32">
          <a:extLst>
            <a:ext uri="{FF2B5EF4-FFF2-40B4-BE49-F238E27FC236}">
              <a16:creationId xmlns:a16="http://schemas.microsoft.com/office/drawing/2014/main" id="{00000000-0008-0000-1100-000021000000}"/>
            </a:ext>
          </a:extLst>
        </xdr:cNvPr>
        <xdr:cNvSpPr/>
      </xdr:nvSpPr>
      <xdr:spPr>
        <a:xfrm>
          <a:off x="2555968" y="7658102"/>
          <a:ext cx="151312" cy="200298"/>
        </a:xfrm>
        <a:prstGeom prst="rightArrow">
          <a:avLst/>
        </a:prstGeom>
        <a:solidFill>
          <a:schemeClr val="accent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85725</xdr:colOff>
      <xdr:row>1</xdr:row>
      <xdr:rowOff>142875</xdr:rowOff>
    </xdr:from>
    <xdr:to>
      <xdr:col>10</xdr:col>
      <xdr:colOff>600075</xdr:colOff>
      <xdr:row>22</xdr:row>
      <xdr:rowOff>142875</xdr:rowOff>
    </xdr:to>
    <xdr:sp macro="" textlink="">
      <xdr:nvSpPr>
        <xdr:cNvPr id="31745" name="Object 1" hidden="1">
          <a:extLst>
            <a:ext uri="{63B3BB69-23CF-44E3-9099-C40C66FF867C}">
              <a14:compatExt xmlns:a14="http://schemas.microsoft.com/office/drawing/2010/main" spid="_x0000_s31745"/>
            </a:ext>
            <a:ext uri="{FF2B5EF4-FFF2-40B4-BE49-F238E27FC236}">
              <a16:creationId xmlns:a16="http://schemas.microsoft.com/office/drawing/2014/main" id="{00000000-0008-0000-1200-0000017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10</xdr:col>
          <xdr:colOff>466725</xdr:colOff>
          <xdr:row>38</xdr:row>
          <xdr:rowOff>161925</xdr:rowOff>
        </xdr:to>
        <xdr:sp macro="" textlink="">
          <xdr:nvSpPr>
            <xdr:cNvPr id="138242" name="Object 2" hidden="1">
              <a:extLst>
                <a:ext uri="{63B3BB69-23CF-44E3-9099-C40C66FF867C}">
                  <a14:compatExt spid="_x0000_s138242"/>
                </a:ext>
                <a:ext uri="{FF2B5EF4-FFF2-40B4-BE49-F238E27FC236}">
                  <a16:creationId xmlns:a16="http://schemas.microsoft.com/office/drawing/2014/main" id="{00000000-0008-0000-1200-0000021C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0</xdr:colOff>
      <xdr:row>5</xdr:row>
      <xdr:rowOff>182077</xdr:rowOff>
    </xdr:from>
    <xdr:to>
      <xdr:col>13</xdr:col>
      <xdr:colOff>118341</xdr:colOff>
      <xdr:row>26</xdr:row>
      <xdr:rowOff>172210</xdr:rowOff>
    </xdr:to>
    <xdr:pic>
      <xdr:nvPicPr>
        <xdr:cNvPr id="3" name="Picture 2">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90460"/>
          <a:ext cx="8155784" cy="3886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ms.caas.gov.sg/Users/S0200682J/Documents/GT%20CAAS%20Docs%20Jan16/SPL%20docs/SSP%20CAAS/CAAS%20SRM%20Tooling%20n%20Projects/SRG%20SRM%20HIRM%20Excel%20Wsht/SRM%20Excel%20Template_9Mar18_R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1. Instructions for WG"/>
      <sheetName val="2. Definitions"/>
      <sheetName val="3. HIRM Procedure"/>
      <sheetName val="3A. HIRM Schematic"/>
      <sheetName val="4. SRM Wsht_blank"/>
      <sheetName val="4A. RI supporting tables "/>
      <sheetName val="4B. BQ to BSV Correlation"/>
      <sheetName val="4C. RI automated tables"/>
      <sheetName val="4D. SRM Example"/>
      <sheetName val="5. Severity Table"/>
      <sheetName val="6. Likelihood Table"/>
      <sheetName val="7. Risk Index Matrix"/>
      <sheetName val="8. Risk Level &amp; Tolerability"/>
      <sheetName val="10. SRM Report Form"/>
      <sheetName val="11. HIRM Master Register "/>
      <sheetName val="11A. H&gt;US&gt;C Scoping"/>
      <sheetName val="11B. Identify SRM Threads"/>
      <sheetName val="12. Hazards Prioritization"/>
      <sheetName val="14. Bow-Tie Methodology"/>
    </sheetNames>
    <sheetDataSet>
      <sheetData sheetId="0"/>
      <sheetData sheetId="1"/>
      <sheetData sheetId="2"/>
      <sheetData sheetId="3"/>
      <sheetData sheetId="4"/>
      <sheetData sheetId="5"/>
      <sheetData sheetId="6"/>
      <sheetData sheetId="7"/>
      <sheetData sheetId="8">
        <row r="6">
          <cell r="B6">
            <v>1</v>
          </cell>
          <cell r="C6" t="str">
            <v>Negligible</v>
          </cell>
          <cell r="D6">
            <v>2</v>
          </cell>
          <cell r="E6">
            <v>10</v>
          </cell>
          <cell r="F6" t="str">
            <v>4 (i)</v>
          </cell>
        </row>
        <row r="7">
          <cell r="B7">
            <v>2</v>
          </cell>
          <cell r="C7" t="str">
            <v>Minor</v>
          </cell>
          <cell r="D7">
            <v>3</v>
          </cell>
          <cell r="E7">
            <v>15</v>
          </cell>
          <cell r="F7" t="str">
            <v>4 (ii)</v>
          </cell>
        </row>
        <row r="8">
          <cell r="B8">
            <v>3</v>
          </cell>
          <cell r="C8" t="str">
            <v>Moderate</v>
          </cell>
          <cell r="D8">
            <v>4</v>
          </cell>
          <cell r="E8">
            <v>20</v>
          </cell>
          <cell r="F8" t="str">
            <v>4 (iii)</v>
          </cell>
        </row>
        <row r="9">
          <cell r="B9">
            <v>4</v>
          </cell>
          <cell r="C9" t="str">
            <v>Major</v>
          </cell>
          <cell r="D9">
            <v>6</v>
          </cell>
          <cell r="E9">
            <v>30</v>
          </cell>
          <cell r="F9" t="str">
            <v>4 (iv)</v>
          </cell>
        </row>
        <row r="10">
          <cell r="B10">
            <v>5</v>
          </cell>
          <cell r="C10" t="str">
            <v>Catastrophic</v>
          </cell>
          <cell r="D10">
            <v>8</v>
          </cell>
          <cell r="E10">
            <v>40</v>
          </cell>
          <cell r="F10" t="str">
            <v>4 (v)</v>
          </cell>
        </row>
        <row r="15">
          <cell r="B15">
            <v>0</v>
          </cell>
          <cell r="C15">
            <v>1</v>
          </cell>
          <cell r="D15" t="str">
            <v>E</v>
          </cell>
        </row>
        <row r="16">
          <cell r="B16">
            <v>2</v>
          </cell>
          <cell r="C16">
            <v>3</v>
          </cell>
          <cell r="D16" t="str">
            <v>D</v>
          </cell>
        </row>
        <row r="17">
          <cell r="B17">
            <v>4</v>
          </cell>
          <cell r="C17">
            <v>5</v>
          </cell>
          <cell r="D17" t="str">
            <v>C</v>
          </cell>
        </row>
        <row r="18">
          <cell r="B18">
            <v>6</v>
          </cell>
          <cell r="C18">
            <v>7</v>
          </cell>
          <cell r="D18" t="str">
            <v>B</v>
          </cell>
        </row>
        <row r="19">
          <cell r="B19">
            <v>8</v>
          </cell>
          <cell r="C19">
            <v>10</v>
          </cell>
          <cell r="D19" t="str">
            <v>A</v>
          </cell>
        </row>
        <row r="23">
          <cell r="B23">
            <v>0</v>
          </cell>
          <cell r="C23">
            <v>2</v>
          </cell>
          <cell r="D23" t="str">
            <v>E</v>
          </cell>
        </row>
        <row r="24">
          <cell r="B24">
            <v>3</v>
          </cell>
          <cell r="C24">
            <v>5</v>
          </cell>
          <cell r="D24" t="str">
            <v>D</v>
          </cell>
        </row>
        <row r="25">
          <cell r="B25">
            <v>6</v>
          </cell>
          <cell r="C25">
            <v>8</v>
          </cell>
          <cell r="D25" t="str">
            <v>C</v>
          </cell>
        </row>
        <row r="26">
          <cell r="B26">
            <v>9</v>
          </cell>
          <cell r="C26">
            <v>11</v>
          </cell>
          <cell r="D26" t="str">
            <v>B</v>
          </cell>
        </row>
        <row r="27">
          <cell r="B27">
            <v>12</v>
          </cell>
          <cell r="C27">
            <v>15</v>
          </cell>
          <cell r="D27" t="str">
            <v>A</v>
          </cell>
        </row>
        <row r="31">
          <cell r="B31">
            <v>0</v>
          </cell>
          <cell r="C31">
            <v>3</v>
          </cell>
          <cell r="D31" t="str">
            <v>E</v>
          </cell>
        </row>
        <row r="32">
          <cell r="B32">
            <v>4</v>
          </cell>
          <cell r="C32">
            <v>7</v>
          </cell>
          <cell r="D32" t="str">
            <v>D</v>
          </cell>
        </row>
        <row r="33">
          <cell r="B33">
            <v>8</v>
          </cell>
          <cell r="C33">
            <v>11</v>
          </cell>
          <cell r="D33" t="str">
            <v>C</v>
          </cell>
        </row>
        <row r="34">
          <cell r="B34">
            <v>12</v>
          </cell>
          <cell r="C34">
            <v>15</v>
          </cell>
          <cell r="D34" t="str">
            <v>B</v>
          </cell>
        </row>
        <row r="35">
          <cell r="B35">
            <v>16</v>
          </cell>
          <cell r="C35">
            <v>20</v>
          </cell>
          <cell r="D35" t="str">
            <v>A</v>
          </cell>
        </row>
        <row r="39">
          <cell r="B39">
            <v>0</v>
          </cell>
          <cell r="C39">
            <v>5</v>
          </cell>
          <cell r="D39" t="str">
            <v>E</v>
          </cell>
        </row>
        <row r="40">
          <cell r="B40">
            <v>6</v>
          </cell>
          <cell r="C40">
            <v>11</v>
          </cell>
          <cell r="D40" t="str">
            <v>D</v>
          </cell>
        </row>
        <row r="41">
          <cell r="B41">
            <v>12</v>
          </cell>
          <cell r="C41">
            <v>17</v>
          </cell>
          <cell r="D41" t="str">
            <v>C</v>
          </cell>
        </row>
        <row r="42">
          <cell r="B42">
            <v>18</v>
          </cell>
          <cell r="C42">
            <v>23</v>
          </cell>
          <cell r="D42" t="str">
            <v>B</v>
          </cell>
        </row>
        <row r="43">
          <cell r="B43">
            <v>24</v>
          </cell>
          <cell r="C43">
            <v>30</v>
          </cell>
          <cell r="D43" t="str">
            <v>A</v>
          </cell>
        </row>
        <row r="47">
          <cell r="B47">
            <v>0</v>
          </cell>
          <cell r="C47">
            <v>7</v>
          </cell>
          <cell r="D47" t="str">
            <v>E</v>
          </cell>
        </row>
        <row r="48">
          <cell r="B48">
            <v>8</v>
          </cell>
          <cell r="C48">
            <v>15</v>
          </cell>
          <cell r="D48" t="str">
            <v>D</v>
          </cell>
        </row>
        <row r="49">
          <cell r="B49">
            <v>16</v>
          </cell>
          <cell r="C49">
            <v>23</v>
          </cell>
          <cell r="D49" t="str">
            <v>C</v>
          </cell>
        </row>
        <row r="50">
          <cell r="B50">
            <v>24</v>
          </cell>
          <cell r="C50">
            <v>31</v>
          </cell>
          <cell r="D50" t="str">
            <v>B</v>
          </cell>
        </row>
        <row r="51">
          <cell r="B51">
            <v>32</v>
          </cell>
          <cell r="C51">
            <v>40</v>
          </cell>
          <cell r="D51" t="str">
            <v>A</v>
          </cell>
        </row>
        <row r="56">
          <cell r="B56" t="str">
            <v>5E</v>
          </cell>
          <cell r="C56" t="str">
            <v>Extreme Risk</v>
          </cell>
        </row>
        <row r="57">
          <cell r="B57" t="str">
            <v>5D</v>
          </cell>
          <cell r="C57" t="str">
            <v>Extreme Risk</v>
          </cell>
        </row>
        <row r="58">
          <cell r="B58" t="str">
            <v>4E</v>
          </cell>
          <cell r="C58" t="str">
            <v>Extreme Risk</v>
          </cell>
        </row>
        <row r="59">
          <cell r="B59" t="str">
            <v>5C</v>
          </cell>
          <cell r="C59" t="str">
            <v>High Risk</v>
          </cell>
        </row>
        <row r="60">
          <cell r="B60" t="str">
            <v>4D</v>
          </cell>
          <cell r="C60" t="str">
            <v>High Risk</v>
          </cell>
        </row>
        <row r="61">
          <cell r="B61" t="str">
            <v>3E</v>
          </cell>
          <cell r="C61" t="str">
            <v>High Risk</v>
          </cell>
        </row>
        <row r="62">
          <cell r="B62" t="str">
            <v>5B</v>
          </cell>
          <cell r="C62" t="str">
            <v>Moderate Risk</v>
          </cell>
        </row>
        <row r="63">
          <cell r="B63" t="str">
            <v>5A</v>
          </cell>
          <cell r="C63" t="str">
            <v>Moderate Risk</v>
          </cell>
        </row>
        <row r="64">
          <cell r="B64" t="str">
            <v>4C</v>
          </cell>
          <cell r="C64" t="str">
            <v>Moderate Risk</v>
          </cell>
        </row>
        <row r="65">
          <cell r="B65" t="str">
            <v>4B</v>
          </cell>
          <cell r="C65" t="str">
            <v>Moderate Risk</v>
          </cell>
        </row>
        <row r="66">
          <cell r="B66" t="str">
            <v>3D</v>
          </cell>
          <cell r="C66" t="str">
            <v>Moderate Risk</v>
          </cell>
        </row>
        <row r="67">
          <cell r="B67" t="str">
            <v>3C</v>
          </cell>
          <cell r="C67" t="str">
            <v>Moderate Risk</v>
          </cell>
        </row>
        <row r="68">
          <cell r="B68" t="str">
            <v>2E</v>
          </cell>
          <cell r="C68" t="str">
            <v>Moderate Risk</v>
          </cell>
        </row>
        <row r="69">
          <cell r="B69" t="str">
            <v>2D</v>
          </cell>
          <cell r="C69" t="str">
            <v>Moderate Risk</v>
          </cell>
        </row>
        <row r="70">
          <cell r="B70" t="str">
            <v>1E</v>
          </cell>
          <cell r="C70" t="str">
            <v>Moderate Risk</v>
          </cell>
        </row>
        <row r="71">
          <cell r="B71" t="str">
            <v>4A</v>
          </cell>
          <cell r="C71" t="str">
            <v xml:space="preserve">Low Risk </v>
          </cell>
        </row>
        <row r="72">
          <cell r="B72" t="str">
            <v>3B</v>
          </cell>
          <cell r="C72" t="str">
            <v xml:space="preserve">Low Risk </v>
          </cell>
        </row>
        <row r="73">
          <cell r="B73" t="str">
            <v>3A</v>
          </cell>
          <cell r="C73" t="str">
            <v xml:space="preserve">Low Risk </v>
          </cell>
        </row>
        <row r="74">
          <cell r="B74" t="str">
            <v>2C</v>
          </cell>
          <cell r="C74" t="str">
            <v xml:space="preserve">Low Risk </v>
          </cell>
        </row>
        <row r="75">
          <cell r="B75" t="str">
            <v>2B</v>
          </cell>
          <cell r="C75" t="str">
            <v xml:space="preserve">Low Risk </v>
          </cell>
        </row>
        <row r="76">
          <cell r="B76" t="str">
            <v>1D</v>
          </cell>
          <cell r="C76" t="str">
            <v xml:space="preserve">Low Risk </v>
          </cell>
        </row>
        <row r="77">
          <cell r="B77" t="str">
            <v>1C</v>
          </cell>
          <cell r="C77" t="str">
            <v xml:space="preserve">Low Risk </v>
          </cell>
        </row>
        <row r="78">
          <cell r="B78" t="str">
            <v>2A</v>
          </cell>
          <cell r="C78" t="str">
            <v xml:space="preserve">Negligible Risk </v>
          </cell>
        </row>
        <row r="79">
          <cell r="B79" t="str">
            <v>1B</v>
          </cell>
          <cell r="C79" t="str">
            <v xml:space="preserve">Negligible Risk </v>
          </cell>
        </row>
        <row r="80">
          <cell r="B80" t="str">
            <v>1A</v>
          </cell>
          <cell r="C80" t="str">
            <v xml:space="preserve">Negligible Risk </v>
          </cell>
        </row>
      </sheetData>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9.bin"/><Relationship Id="rId5" Type="http://schemas.openxmlformats.org/officeDocument/2006/relationships/image" Target="../media/image2.emf"/><Relationship Id="rId4" Type="http://schemas.openxmlformats.org/officeDocument/2006/relationships/package" Target="../embeddings/Microsoft_Word_Document1.doc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5"/>
  <sheetViews>
    <sheetView showGridLines="0" tabSelected="1" zoomScale="90" zoomScaleNormal="90" workbookViewId="0">
      <selection activeCell="I1" sqref="I1"/>
    </sheetView>
  </sheetViews>
  <sheetFormatPr defaultRowHeight="15" x14ac:dyDescent="0.25"/>
  <cols>
    <col min="1" max="1" width="10.85546875" customWidth="1"/>
    <col min="11" max="11" width="9.5703125" bestFit="1" customWidth="1"/>
  </cols>
  <sheetData>
    <row r="1" spans="1:12" ht="18.75" x14ac:dyDescent="0.25">
      <c r="A1" s="158" t="s">
        <v>0</v>
      </c>
      <c r="K1" s="260"/>
    </row>
    <row r="2" spans="1:12" ht="18.75" x14ac:dyDescent="0.3">
      <c r="A2" s="32" t="s">
        <v>1</v>
      </c>
    </row>
    <row r="3" spans="1:12" ht="18.75" x14ac:dyDescent="0.3">
      <c r="A3" s="56" t="s">
        <v>2</v>
      </c>
      <c r="B3" s="25" t="s">
        <v>3</v>
      </c>
      <c r="G3" s="56"/>
    </row>
    <row r="4" spans="1:12" ht="18.75" x14ac:dyDescent="0.3">
      <c r="A4" s="56" t="s">
        <v>4</v>
      </c>
      <c r="B4" s="25" t="s">
        <v>5</v>
      </c>
      <c r="D4" s="56"/>
    </row>
    <row r="5" spans="1:12" ht="18.75" x14ac:dyDescent="0.3">
      <c r="A5" s="56" t="s">
        <v>6</v>
      </c>
      <c r="B5" s="31" t="s">
        <v>7</v>
      </c>
      <c r="C5" s="27"/>
      <c r="D5" s="27"/>
      <c r="E5" s="27"/>
      <c r="F5" s="27"/>
      <c r="G5" s="27"/>
      <c r="H5" s="56"/>
    </row>
    <row r="6" spans="1:12" ht="18.75" x14ac:dyDescent="0.3">
      <c r="A6" s="56" t="s">
        <v>8</v>
      </c>
      <c r="B6" s="31" t="s">
        <v>9</v>
      </c>
      <c r="C6" s="27"/>
      <c r="D6" s="59"/>
      <c r="E6" s="27"/>
      <c r="F6" s="27"/>
      <c r="G6" s="27"/>
      <c r="H6" s="27"/>
      <c r="I6" s="27"/>
      <c r="J6" s="27"/>
      <c r="K6" s="27"/>
      <c r="L6" s="27"/>
    </row>
    <row r="7" spans="1:12" ht="18.75" x14ac:dyDescent="0.3">
      <c r="A7" s="56" t="s">
        <v>10</v>
      </c>
      <c r="B7" s="31" t="s">
        <v>11</v>
      </c>
      <c r="C7" s="27"/>
      <c r="D7" s="59"/>
      <c r="E7" s="27"/>
      <c r="F7" s="27"/>
      <c r="G7" s="27"/>
      <c r="H7" s="27"/>
      <c r="I7" s="27"/>
      <c r="J7" s="27"/>
      <c r="K7" s="27"/>
      <c r="L7" s="27"/>
    </row>
    <row r="8" spans="1:12" ht="18.75" x14ac:dyDescent="0.3">
      <c r="A8" s="247" t="s">
        <v>12</v>
      </c>
      <c r="B8" s="248" t="s">
        <v>13</v>
      </c>
      <c r="C8" s="249"/>
      <c r="D8" s="249"/>
      <c r="E8" s="249"/>
      <c r="F8" s="249"/>
      <c r="G8" s="249"/>
      <c r="H8" s="249"/>
      <c r="I8" s="250"/>
      <c r="J8" s="251"/>
      <c r="K8" s="27"/>
      <c r="L8" s="56"/>
    </row>
    <row r="9" spans="1:12" ht="18.75" x14ac:dyDescent="0.3">
      <c r="A9" s="252" t="s">
        <v>14</v>
      </c>
      <c r="B9" s="259" t="s">
        <v>15</v>
      </c>
      <c r="C9" s="27"/>
      <c r="D9" s="27"/>
      <c r="E9" s="27"/>
      <c r="F9" s="27"/>
      <c r="G9" s="27"/>
      <c r="H9" s="253"/>
      <c r="I9" s="27"/>
      <c r="J9" s="254"/>
      <c r="K9" s="27"/>
      <c r="L9" s="56"/>
    </row>
    <row r="10" spans="1:12" ht="18.75" x14ac:dyDescent="0.3">
      <c r="A10" s="252" t="s">
        <v>16</v>
      </c>
      <c r="B10" s="259" t="s">
        <v>17</v>
      </c>
      <c r="C10" s="27"/>
      <c r="D10" s="27"/>
      <c r="E10" s="27"/>
      <c r="F10" s="27"/>
      <c r="G10" s="27"/>
      <c r="H10" s="253"/>
      <c r="I10" s="27"/>
      <c r="J10" s="254"/>
      <c r="K10" s="27"/>
      <c r="L10" s="56"/>
    </row>
    <row r="11" spans="1:12" ht="18.75" x14ac:dyDescent="0.3">
      <c r="A11" s="252" t="s">
        <v>18</v>
      </c>
      <c r="B11" s="259" t="s">
        <v>19</v>
      </c>
      <c r="C11" s="27"/>
      <c r="D11" s="27"/>
      <c r="E11" s="27"/>
      <c r="F11" s="27"/>
      <c r="G11" s="27"/>
      <c r="H11" s="253"/>
      <c r="I11" s="27"/>
      <c r="J11" s="254"/>
      <c r="K11" s="27"/>
      <c r="L11" s="56"/>
    </row>
    <row r="12" spans="1:12" ht="18.75" x14ac:dyDescent="0.3">
      <c r="A12" s="255" t="s">
        <v>20</v>
      </c>
      <c r="B12" s="258" t="s">
        <v>21</v>
      </c>
      <c r="C12" s="54"/>
      <c r="D12" s="54"/>
      <c r="E12" s="54"/>
      <c r="F12" s="54"/>
      <c r="G12" s="54"/>
      <c r="H12" s="256"/>
      <c r="I12" s="54"/>
      <c r="J12" s="257"/>
      <c r="K12" s="27"/>
      <c r="L12" s="56"/>
    </row>
    <row r="13" spans="1:12" ht="18.75" x14ac:dyDescent="0.3">
      <c r="A13" s="56" t="s">
        <v>22</v>
      </c>
      <c r="B13" s="31" t="s">
        <v>23</v>
      </c>
      <c r="C13" s="27"/>
      <c r="D13" s="27"/>
      <c r="E13" s="56"/>
      <c r="F13" s="27"/>
      <c r="G13" s="27"/>
      <c r="H13" s="27"/>
      <c r="I13" s="27"/>
      <c r="J13" s="27"/>
      <c r="K13" s="27"/>
      <c r="L13" s="27"/>
    </row>
    <row r="14" spans="1:12" ht="18.75" x14ac:dyDescent="0.3">
      <c r="A14" s="56" t="s">
        <v>24</v>
      </c>
      <c r="B14" s="31" t="s">
        <v>25</v>
      </c>
      <c r="C14" s="27"/>
      <c r="D14" s="27"/>
      <c r="E14" s="27"/>
      <c r="F14" s="27"/>
      <c r="G14" s="27"/>
      <c r="H14" s="27"/>
      <c r="I14" s="27"/>
      <c r="J14" s="27"/>
      <c r="K14" s="27"/>
      <c r="L14" s="27"/>
    </row>
    <row r="15" spans="1:12" ht="18.75" x14ac:dyDescent="0.3">
      <c r="A15" s="56" t="s">
        <v>26</v>
      </c>
      <c r="B15" s="31" t="s">
        <v>27</v>
      </c>
      <c r="C15" s="27"/>
      <c r="D15" s="27"/>
      <c r="E15" s="27"/>
      <c r="F15" s="27"/>
      <c r="G15" s="27"/>
      <c r="H15" s="27"/>
      <c r="I15" s="27"/>
      <c r="J15" s="27"/>
      <c r="K15" s="27"/>
      <c r="L15" s="27"/>
    </row>
    <row r="16" spans="1:12" ht="18.75" x14ac:dyDescent="0.3">
      <c r="A16" s="56" t="s">
        <v>28</v>
      </c>
      <c r="B16" s="31" t="s">
        <v>29</v>
      </c>
      <c r="C16" s="27"/>
      <c r="D16" s="27"/>
      <c r="E16" s="27"/>
      <c r="F16" s="27"/>
      <c r="G16" s="27"/>
      <c r="H16" s="27"/>
      <c r="I16" s="27"/>
      <c r="J16" s="27"/>
      <c r="K16" s="27"/>
      <c r="L16" s="27"/>
    </row>
    <row r="17" spans="1:12" ht="18.75" x14ac:dyDescent="0.3">
      <c r="A17" s="56" t="s">
        <v>30</v>
      </c>
      <c r="B17" s="31" t="s">
        <v>32</v>
      </c>
      <c r="C17" s="27"/>
      <c r="D17" s="27"/>
      <c r="E17" s="27"/>
      <c r="F17" s="27"/>
      <c r="G17" s="27"/>
      <c r="H17" s="27"/>
      <c r="I17" s="27"/>
      <c r="J17" s="27"/>
      <c r="K17" s="27"/>
      <c r="L17" s="27"/>
    </row>
    <row r="18" spans="1:12" ht="18.75" x14ac:dyDescent="0.3">
      <c r="A18" s="56" t="s">
        <v>31</v>
      </c>
      <c r="B18" s="31" t="s">
        <v>34</v>
      </c>
      <c r="C18" s="27"/>
      <c r="D18" s="27"/>
      <c r="E18" s="27"/>
      <c r="F18" s="27"/>
      <c r="G18" s="27"/>
      <c r="H18" s="27"/>
      <c r="I18" s="27"/>
      <c r="J18" s="27"/>
      <c r="K18" s="27"/>
      <c r="L18" s="27"/>
    </row>
    <row r="19" spans="1:12" ht="18.75" x14ac:dyDescent="0.3">
      <c r="A19" s="56" t="s">
        <v>661</v>
      </c>
      <c r="B19" s="31" t="s">
        <v>805</v>
      </c>
      <c r="C19" s="27"/>
      <c r="D19" s="27"/>
      <c r="E19" s="27"/>
      <c r="F19" s="27"/>
      <c r="G19" s="27"/>
      <c r="H19" s="27"/>
      <c r="I19" s="27"/>
      <c r="J19" s="27"/>
      <c r="K19" s="27"/>
      <c r="L19" s="27"/>
    </row>
    <row r="20" spans="1:12" ht="18.75" x14ac:dyDescent="0.3">
      <c r="A20" s="56" t="s">
        <v>33</v>
      </c>
      <c r="B20" s="31" t="s">
        <v>36</v>
      </c>
      <c r="C20" s="50"/>
      <c r="D20" s="50"/>
      <c r="E20" s="50"/>
      <c r="F20" s="50"/>
      <c r="G20" s="27"/>
      <c r="H20" s="27"/>
      <c r="I20" s="27"/>
      <c r="J20" s="27"/>
      <c r="K20" s="27"/>
    </row>
    <row r="21" spans="1:12" ht="18.75" x14ac:dyDescent="0.3">
      <c r="A21" s="56" t="s">
        <v>35</v>
      </c>
      <c r="B21" s="31" t="s">
        <v>37</v>
      </c>
      <c r="C21" s="27"/>
      <c r="D21" s="27"/>
      <c r="E21" s="27"/>
      <c r="F21" s="27"/>
      <c r="G21" s="27"/>
      <c r="H21" s="27"/>
      <c r="I21" s="27"/>
      <c r="J21" s="27"/>
      <c r="K21" s="27"/>
    </row>
    <row r="22" spans="1:12" ht="18.75" x14ac:dyDescent="0.3">
      <c r="A22" s="155" t="s">
        <v>662</v>
      </c>
      <c r="B22" s="31"/>
      <c r="C22" s="27"/>
      <c r="D22" s="27"/>
      <c r="E22" s="27"/>
    </row>
    <row r="23" spans="1:12" ht="9" customHeight="1" x14ac:dyDescent="0.3">
      <c r="A23" s="31"/>
    </row>
    <row r="24" spans="1:12" ht="15.75" x14ac:dyDescent="0.25">
      <c r="A24" s="55" t="s">
        <v>38</v>
      </c>
      <c r="B24" s="55"/>
      <c r="C24" s="55"/>
      <c r="D24" s="55"/>
      <c r="E24" s="55"/>
      <c r="F24" s="55"/>
      <c r="G24" s="55"/>
      <c r="H24" s="55"/>
    </row>
    <row r="25" spans="1:12" ht="33" customHeight="1" x14ac:dyDescent="0.25">
      <c r="A25" s="436" t="s">
        <v>39</v>
      </c>
      <c r="B25" s="437"/>
      <c r="C25" s="437"/>
      <c r="D25" s="437"/>
      <c r="E25" s="437"/>
      <c r="F25" s="437"/>
      <c r="G25" s="437"/>
      <c r="H25" s="437"/>
    </row>
  </sheetData>
  <mergeCells count="1">
    <mergeCell ref="A25:H25"/>
  </mergeCells>
  <hyperlinks>
    <hyperlink ref="A15" location="'7. RI Matrix'!A1" display="Sheet 7" xr:uid="{00000000-0004-0000-0000-000000000000}"/>
    <hyperlink ref="A16" location="'8. Risk Level &amp; Tolerability'!A1" display="Sheet 8" xr:uid="{00000000-0004-0000-0000-000001000000}"/>
    <hyperlink ref="A17" location="'10. SRM Report Form'!A1" display="Sheet 10" xr:uid="{00000000-0004-0000-0000-000002000000}"/>
    <hyperlink ref="A18" location="'11. HIRM Master Register '!A1" display="Sheet 11" xr:uid="{00000000-0004-0000-0000-000003000000}"/>
    <hyperlink ref="A20" location="'12. Hazards Prioritization'!A1" display="Sheet 12" xr:uid="{00000000-0004-0000-0000-000004000000}"/>
    <hyperlink ref="A21" location="'13. Bow-Tie Methodology'!A1" display="Sheet 13" xr:uid="{00000000-0004-0000-0000-000005000000}"/>
    <hyperlink ref="A14" location="'6. Likelihood Table'!A1" display="Sheet 6" xr:uid="{00000000-0004-0000-0000-000006000000}"/>
    <hyperlink ref="A13" location="'5. Severity Table'!A1" display="Sheet 5" xr:uid="{00000000-0004-0000-0000-000007000000}"/>
    <hyperlink ref="A8" location="'4. SRM Wsht'!A1" display="Sheet 4" xr:uid="{00000000-0004-0000-0000-000008000000}"/>
    <hyperlink ref="A6" location="'3A. HIRM Process'!A1" display="Sheet 3A" xr:uid="{00000000-0004-0000-0000-000009000000}"/>
    <hyperlink ref="A5" location="'3. HIRM Procedure'!A1" display="Sheet 3" xr:uid="{00000000-0004-0000-0000-00000A000000}"/>
    <hyperlink ref="A4" location="'2. Definitions'!A1" display="Sheet 2" xr:uid="{00000000-0004-0000-0000-00000B000000}"/>
    <hyperlink ref="A3" location="'1. General Instructions'!A1" display="Sheet 1" xr:uid="{00000000-0004-0000-0000-00000C000000}"/>
    <hyperlink ref="A19" location="'11B. Identify SRM Threads'!A1" display="Sheet 11B" xr:uid="{00000000-0004-0000-0000-00000E000000}"/>
    <hyperlink ref="A9" location="'4A. RI supporting tables '!A1" display="Sheet 4A" xr:uid="{00000000-0004-0000-0000-00000F000000}"/>
    <hyperlink ref="A10" location="'4B. BQ&lt;&gt;BSV'!A1" display="Sheet 4B" xr:uid="{00000000-0004-0000-0000-000010000000}"/>
    <hyperlink ref="A12" location="'4D. RI automated tables'!A1" display="Sheet 4D" xr:uid="{00000000-0004-0000-0000-000011000000}"/>
    <hyperlink ref="A7" location="'3B. RI assessment process '!A1" display="Sheet 3B" xr:uid="{00000000-0004-0000-0000-000012000000}"/>
    <hyperlink ref="A11" location="'4C. Impact_Severity correlatn '!A1" display="Sheet 4C" xr:uid="{00000000-0004-0000-0000-000013000000}"/>
  </hyperlink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70"/>
  <sheetViews>
    <sheetView showGridLines="0" zoomScaleNormal="100" zoomScaleSheetLayoutView="100" workbookViewId="0">
      <selection activeCell="B58" sqref="B58"/>
    </sheetView>
  </sheetViews>
  <sheetFormatPr defaultRowHeight="15" x14ac:dyDescent="0.25"/>
  <cols>
    <col min="1" max="1" width="1.85546875" customWidth="1"/>
    <col min="2" max="2" width="46.7109375" customWidth="1"/>
    <col min="3" max="3" width="13.5703125" customWidth="1"/>
    <col min="4" max="4" width="12.5703125" customWidth="1"/>
    <col min="5" max="5" width="14.85546875" customWidth="1"/>
    <col min="6" max="6" width="12.5703125" customWidth="1"/>
    <col min="7" max="7" width="14.5703125" customWidth="1"/>
    <col min="8" max="8" width="12.5703125" customWidth="1"/>
    <col min="9" max="9" width="14.7109375" customWidth="1"/>
    <col min="10" max="10" width="12.5703125" customWidth="1"/>
    <col min="11" max="11" width="11.85546875" customWidth="1"/>
    <col min="12" max="12" width="19.5703125" customWidth="1"/>
    <col min="13" max="13" width="18.28515625" customWidth="1"/>
  </cols>
  <sheetData>
    <row r="1" spans="1:11" x14ac:dyDescent="0.25">
      <c r="B1" t="s">
        <v>18</v>
      </c>
      <c r="C1" s="56"/>
      <c r="D1" s="56"/>
      <c r="E1" s="56"/>
      <c r="F1" s="56"/>
      <c r="G1" s="56" t="s">
        <v>41</v>
      </c>
      <c r="H1" s="222"/>
      <c r="I1" s="222"/>
      <c r="J1" s="222"/>
      <c r="K1" s="56"/>
    </row>
    <row r="2" spans="1:11" ht="18.75" x14ac:dyDescent="0.25">
      <c r="A2" s="33"/>
      <c r="B2" s="205" t="s">
        <v>335</v>
      </c>
      <c r="C2" s="206"/>
      <c r="D2" s="206"/>
      <c r="E2" s="206"/>
      <c r="F2" s="206"/>
      <c r="G2" s="206"/>
      <c r="H2" s="33"/>
      <c r="I2" s="33"/>
      <c r="J2" s="33"/>
    </row>
    <row r="3" spans="1:11" ht="15.75" x14ac:dyDescent="0.25">
      <c r="A3" s="33"/>
      <c r="B3" s="207"/>
      <c r="C3" s="206"/>
      <c r="D3" s="206"/>
      <c r="E3" s="206"/>
      <c r="F3" s="206"/>
      <c r="G3" s="206"/>
      <c r="H3" s="33"/>
      <c r="I3" s="33"/>
      <c r="J3" s="33"/>
    </row>
    <row r="4" spans="1:11" ht="15.75" x14ac:dyDescent="0.25">
      <c r="A4" s="33"/>
      <c r="B4" s="207" t="s">
        <v>336</v>
      </c>
      <c r="C4" s="206"/>
      <c r="D4" s="206"/>
      <c r="E4" s="206"/>
      <c r="F4" s="206"/>
      <c r="G4" s="206"/>
      <c r="H4" s="33"/>
      <c r="I4" s="33"/>
      <c r="J4" s="33"/>
    </row>
    <row r="5" spans="1:11" x14ac:dyDescent="0.25">
      <c r="A5" s="33"/>
      <c r="B5" s="208" t="s">
        <v>337</v>
      </c>
      <c r="C5" s="206"/>
      <c r="D5" s="206"/>
      <c r="E5" s="206"/>
      <c r="F5" s="206"/>
      <c r="G5" s="206"/>
      <c r="H5" s="33"/>
      <c r="I5" s="33"/>
      <c r="J5" s="33"/>
    </row>
    <row r="6" spans="1:11" x14ac:dyDescent="0.25">
      <c r="A6" s="33"/>
      <c r="B6" s="206" t="s">
        <v>338</v>
      </c>
      <c r="C6" s="206"/>
      <c r="D6" s="206"/>
      <c r="E6" s="206"/>
      <c r="F6" s="206"/>
      <c r="G6" s="206"/>
      <c r="H6" s="33"/>
      <c r="I6" s="33"/>
      <c r="J6" s="33"/>
    </row>
    <row r="7" spans="1:11" x14ac:dyDescent="0.25">
      <c r="A7" s="33"/>
      <c r="B7" s="208" t="s">
        <v>339</v>
      </c>
      <c r="C7" s="206"/>
      <c r="D7" s="206"/>
      <c r="E7" s="206"/>
      <c r="F7" s="206"/>
      <c r="G7" s="206"/>
      <c r="H7" s="33"/>
      <c r="I7" s="33"/>
      <c r="J7" s="33"/>
    </row>
    <row r="8" spans="1:11" x14ac:dyDescent="0.25">
      <c r="A8" s="33"/>
      <c r="B8" s="206" t="s">
        <v>340</v>
      </c>
      <c r="C8" s="206"/>
      <c r="D8" s="206"/>
      <c r="E8" s="206"/>
      <c r="F8" s="206"/>
      <c r="G8" s="206"/>
      <c r="H8" s="33"/>
      <c r="I8" s="33"/>
      <c r="J8" s="33"/>
    </row>
    <row r="9" spans="1:11" x14ac:dyDescent="0.25">
      <c r="A9" s="33"/>
      <c r="B9" s="208" t="s">
        <v>341</v>
      </c>
      <c r="C9" s="206"/>
      <c r="D9" s="206"/>
      <c r="E9" s="206"/>
      <c r="F9" s="206"/>
      <c r="G9" s="206"/>
      <c r="H9" s="33"/>
      <c r="I9" s="33"/>
      <c r="J9" s="33"/>
    </row>
    <row r="10" spans="1:11" x14ac:dyDescent="0.25">
      <c r="A10" s="33"/>
      <c r="B10" s="206" t="s">
        <v>342</v>
      </c>
      <c r="C10" s="206"/>
      <c r="D10" s="206"/>
      <c r="E10" s="206"/>
      <c r="F10" s="206"/>
      <c r="G10" s="206"/>
      <c r="H10" s="33"/>
      <c r="I10" s="33"/>
      <c r="J10" s="33"/>
    </row>
    <row r="11" spans="1:11" x14ac:dyDescent="0.25">
      <c r="A11" s="33"/>
      <c r="B11" s="208" t="s">
        <v>343</v>
      </c>
      <c r="C11" s="206"/>
      <c r="D11" s="206"/>
      <c r="E11" s="206"/>
      <c r="F11" s="206"/>
      <c r="G11" s="206"/>
      <c r="H11" s="33"/>
      <c r="I11" s="33"/>
      <c r="J11" s="33"/>
    </row>
    <row r="12" spans="1:11" x14ac:dyDescent="0.25">
      <c r="A12" s="33"/>
      <c r="B12" s="206" t="s">
        <v>344</v>
      </c>
      <c r="C12" s="206"/>
      <c r="D12" s="206"/>
      <c r="E12" s="206"/>
      <c r="F12" s="206"/>
      <c r="G12" s="206"/>
      <c r="H12" s="33"/>
      <c r="I12" s="33"/>
      <c r="J12" s="33"/>
    </row>
    <row r="13" spans="1:11" x14ac:dyDescent="0.25">
      <c r="A13" s="33"/>
      <c r="B13" s="208" t="s">
        <v>345</v>
      </c>
      <c r="C13" s="206"/>
      <c r="D13" s="206"/>
      <c r="E13" s="206"/>
      <c r="F13" s="206"/>
      <c r="G13" s="206"/>
      <c r="H13" s="33"/>
      <c r="I13" s="33"/>
      <c r="J13" s="33"/>
    </row>
    <row r="14" spans="1:11" x14ac:dyDescent="0.25">
      <c r="A14" s="33"/>
      <c r="B14" s="206" t="s">
        <v>346</v>
      </c>
      <c r="C14" s="206"/>
      <c r="D14" s="206"/>
      <c r="E14" s="206"/>
      <c r="F14" s="206"/>
      <c r="G14" s="206"/>
      <c r="H14" s="33"/>
      <c r="I14" s="33"/>
      <c r="J14" s="33"/>
    </row>
    <row r="15" spans="1:11" x14ac:dyDescent="0.25">
      <c r="A15" s="33"/>
      <c r="B15" s="208" t="s">
        <v>347</v>
      </c>
      <c r="C15" s="206"/>
      <c r="D15" s="206"/>
      <c r="E15" s="206"/>
      <c r="F15" s="206"/>
      <c r="G15" s="206"/>
      <c r="H15" s="33"/>
      <c r="I15" s="33"/>
      <c r="J15" s="33"/>
    </row>
    <row r="16" spans="1:11" x14ac:dyDescent="0.25">
      <c r="A16" s="33"/>
      <c r="B16" s="206" t="s">
        <v>348</v>
      </c>
      <c r="C16" s="206"/>
      <c r="D16" s="206"/>
      <c r="E16" s="206"/>
      <c r="F16" s="206"/>
      <c r="G16" s="206"/>
      <c r="H16" s="33"/>
      <c r="I16" s="33"/>
      <c r="J16" s="33"/>
    </row>
    <row r="17" spans="1:10" x14ac:dyDescent="0.25">
      <c r="A17" s="33"/>
      <c r="B17" s="208" t="s">
        <v>349</v>
      </c>
      <c r="C17" s="206"/>
      <c r="D17" s="206"/>
      <c r="E17" s="206"/>
      <c r="F17" s="206"/>
      <c r="G17" s="206"/>
      <c r="H17" s="33"/>
      <c r="I17" s="33"/>
      <c r="J17" s="33"/>
    </row>
    <row r="18" spans="1:10" x14ac:dyDescent="0.25">
      <c r="A18" s="33"/>
      <c r="B18" s="206" t="s">
        <v>350</v>
      </c>
      <c r="C18" s="206"/>
      <c r="D18" s="206"/>
      <c r="E18" s="206"/>
      <c r="F18" s="206"/>
      <c r="G18" s="206"/>
      <c r="H18" s="33"/>
      <c r="I18" s="33"/>
      <c r="J18" s="33"/>
    </row>
    <row r="19" spans="1:10" x14ac:dyDescent="0.25">
      <c r="B19" s="27"/>
      <c r="C19" s="27"/>
      <c r="D19" s="27"/>
      <c r="E19" s="27"/>
      <c r="F19" s="27"/>
      <c r="G19" s="27"/>
    </row>
    <row r="20" spans="1:10" ht="15.75" thickBot="1" x14ac:dyDescent="0.3">
      <c r="B20" s="209" t="s">
        <v>351</v>
      </c>
      <c r="C20" s="27"/>
      <c r="D20" s="27"/>
      <c r="E20" s="27"/>
      <c r="F20" s="27"/>
      <c r="G20" s="27"/>
    </row>
    <row r="21" spans="1:10" x14ac:dyDescent="0.25">
      <c r="B21" s="210" t="s">
        <v>352</v>
      </c>
      <c r="C21" s="211" t="s">
        <v>314</v>
      </c>
      <c r="D21" s="225"/>
      <c r="E21" s="225"/>
      <c r="F21" s="225"/>
      <c r="G21" s="27"/>
    </row>
    <row r="22" spans="1:10" x14ac:dyDescent="0.25">
      <c r="B22" s="214" t="s">
        <v>353</v>
      </c>
      <c r="C22" s="233">
        <v>5</v>
      </c>
      <c r="D22" s="226"/>
      <c r="E22" s="226"/>
      <c r="F22" s="226"/>
      <c r="G22" s="27"/>
    </row>
    <row r="23" spans="1:10" x14ac:dyDescent="0.25">
      <c r="B23" s="214" t="s">
        <v>354</v>
      </c>
      <c r="C23" s="215">
        <v>4</v>
      </c>
      <c r="D23" s="227"/>
      <c r="E23" s="227"/>
      <c r="F23" s="227"/>
      <c r="G23" s="27"/>
    </row>
    <row r="24" spans="1:10" x14ac:dyDescent="0.25">
      <c r="B24" s="214" t="s">
        <v>249</v>
      </c>
      <c r="C24" s="215">
        <v>3</v>
      </c>
      <c r="D24" s="227"/>
      <c r="E24" s="227"/>
      <c r="F24" s="227"/>
      <c r="G24" s="27"/>
    </row>
    <row r="25" spans="1:10" x14ac:dyDescent="0.25">
      <c r="B25" s="214" t="s">
        <v>355</v>
      </c>
      <c r="C25" s="215">
        <v>2</v>
      </c>
      <c r="D25" s="227"/>
      <c r="E25" s="227"/>
      <c r="F25" s="227"/>
      <c r="G25" s="27"/>
    </row>
    <row r="26" spans="1:10" x14ac:dyDescent="0.25">
      <c r="B26" s="214" t="s">
        <v>244</v>
      </c>
      <c r="C26" s="215">
        <v>1</v>
      </c>
      <c r="D26" s="227"/>
      <c r="E26" s="227"/>
      <c r="F26" s="227"/>
      <c r="G26" s="27"/>
    </row>
    <row r="27" spans="1:10" ht="15.75" thickBot="1" x14ac:dyDescent="0.3">
      <c r="B27" s="216" t="s">
        <v>356</v>
      </c>
      <c r="C27" s="217">
        <v>0</v>
      </c>
      <c r="D27" s="227"/>
      <c r="E27" s="227"/>
      <c r="F27" s="227"/>
      <c r="G27" s="27"/>
    </row>
    <row r="28" spans="1:10" s="167" customFormat="1" ht="15.75" customHeight="1" x14ac:dyDescent="0.25">
      <c r="B28" s="212"/>
      <c r="C28" s="213"/>
      <c r="D28" s="213"/>
      <c r="E28" s="213"/>
      <c r="F28" s="213"/>
      <c r="G28" s="212"/>
    </row>
    <row r="29" spans="1:10" s="167" customFormat="1" ht="15.75" customHeight="1" thickBot="1" x14ac:dyDescent="0.3">
      <c r="B29" s="212" t="s">
        <v>568</v>
      </c>
      <c r="C29" s="213"/>
      <c r="D29" s="213"/>
      <c r="E29" s="213"/>
      <c r="F29" s="213"/>
      <c r="G29" s="212"/>
    </row>
    <row r="30" spans="1:10" s="167" customFormat="1" ht="14.45" customHeight="1" x14ac:dyDescent="0.25">
      <c r="B30" s="701" t="s">
        <v>357</v>
      </c>
      <c r="C30" s="708" t="s">
        <v>358</v>
      </c>
      <c r="D30" s="709"/>
      <c r="E30" s="709"/>
      <c r="F30" s="710"/>
      <c r="G30" s="369"/>
      <c r="H30" s="369"/>
    </row>
    <row r="31" spans="1:10" s="167" customFormat="1" ht="24.75" customHeight="1" x14ac:dyDescent="0.25">
      <c r="B31" s="702"/>
      <c r="C31" s="711" t="str">
        <f>'4. SRM Wsht'!N6</f>
        <v xml:space="preserve"> [ LOCI - due to inclement weather (windshear/ down draft) ]</v>
      </c>
      <c r="D31" s="712"/>
      <c r="E31" s="712"/>
      <c r="F31" s="713"/>
      <c r="G31" s="369"/>
      <c r="H31" s="369"/>
    </row>
    <row r="32" spans="1:10" s="167" customFormat="1" ht="24.75" customHeight="1" thickBot="1" x14ac:dyDescent="0.25">
      <c r="B32" s="386" t="s">
        <v>359</v>
      </c>
      <c r="C32" s="716" t="s">
        <v>588</v>
      </c>
      <c r="D32" s="715"/>
      <c r="E32" s="714" t="s">
        <v>587</v>
      </c>
      <c r="F32" s="715"/>
      <c r="G32" s="369"/>
      <c r="H32" s="369"/>
    </row>
    <row r="33" spans="2:14" s="167" customFormat="1" ht="28.15" customHeight="1" x14ac:dyDescent="0.25">
      <c r="B33" s="706"/>
      <c r="C33" s="717" t="str">
        <f>'4. SRM Wsht'!AH59</f>
        <v xml:space="preserve">E-SC1: </v>
      </c>
      <c r="D33" s="718"/>
      <c r="E33" s="704" t="str">
        <f>'4. SRM Wsht'!AW59</f>
        <v xml:space="preserve">N-SC1: </v>
      </c>
      <c r="F33" s="705"/>
    </row>
    <row r="34" spans="2:14" s="167" customFormat="1" ht="17.25" customHeight="1" x14ac:dyDescent="0.25">
      <c r="B34" s="707"/>
      <c r="C34" s="704" t="str">
        <f>'4. SRM Wsht'!AH61</f>
        <v>E-SC2:</v>
      </c>
      <c r="D34" s="705"/>
      <c r="E34" s="704" t="str">
        <f>'4. SRM Wsht'!AW61</f>
        <v>N-SC2:</v>
      </c>
      <c r="F34" s="705"/>
    </row>
    <row r="35" spans="2:14" ht="45" x14ac:dyDescent="0.25">
      <c r="B35" s="289" t="s">
        <v>360</v>
      </c>
      <c r="C35" s="289" t="s">
        <v>589</v>
      </c>
      <c r="D35" s="289" t="s">
        <v>362</v>
      </c>
      <c r="E35" s="360" t="s">
        <v>361</v>
      </c>
      <c r="F35" s="361" t="s">
        <v>362</v>
      </c>
      <c r="G35" s="120"/>
      <c r="H35" s="167"/>
      <c r="I35" s="167"/>
      <c r="J35" s="167"/>
    </row>
    <row r="36" spans="2:14" x14ac:dyDescent="0.25">
      <c r="B36" s="239" t="s">
        <v>363</v>
      </c>
      <c r="C36" s="425">
        <v>4</v>
      </c>
      <c r="D36" s="387">
        <f>C36*4</f>
        <v>16</v>
      </c>
      <c r="E36" s="425">
        <v>4</v>
      </c>
      <c r="F36" s="290">
        <f>(E36)*4</f>
        <v>16</v>
      </c>
      <c r="G36" s="200"/>
      <c r="H36" s="10"/>
      <c r="I36" s="10"/>
    </row>
    <row r="37" spans="2:14" x14ac:dyDescent="0.25">
      <c r="B37" s="239" t="s">
        <v>364</v>
      </c>
      <c r="C37" s="425">
        <v>4</v>
      </c>
      <c r="D37" s="387">
        <f>C37*3</f>
        <v>12</v>
      </c>
      <c r="E37" s="425">
        <v>4</v>
      </c>
      <c r="F37" s="290">
        <f>(E37)*3</f>
        <v>12</v>
      </c>
      <c r="G37" s="200"/>
      <c r="H37" s="201"/>
      <c r="I37" s="202"/>
    </row>
    <row r="38" spans="2:14" x14ac:dyDescent="0.25">
      <c r="B38" s="239" t="s">
        <v>365</v>
      </c>
      <c r="C38" s="425">
        <v>4</v>
      </c>
      <c r="D38" s="387">
        <f>C38*2</f>
        <v>8</v>
      </c>
      <c r="E38" s="425">
        <v>4</v>
      </c>
      <c r="F38" s="290">
        <f>(E38)*2</f>
        <v>8</v>
      </c>
      <c r="G38" s="200"/>
      <c r="H38" s="201"/>
      <c r="I38" s="202"/>
    </row>
    <row r="39" spans="2:14" x14ac:dyDescent="0.25">
      <c r="B39" s="228" t="s">
        <v>366</v>
      </c>
      <c r="C39" s="425">
        <v>2</v>
      </c>
      <c r="D39" s="388">
        <f>C39</f>
        <v>2</v>
      </c>
      <c r="E39" s="425">
        <v>2</v>
      </c>
      <c r="F39" s="291">
        <f>E39</f>
        <v>2</v>
      </c>
      <c r="G39" s="200"/>
      <c r="H39" s="203"/>
      <c r="I39" s="203"/>
    </row>
    <row r="40" spans="2:14" x14ac:dyDescent="0.25">
      <c r="B40" s="228" t="s">
        <v>367</v>
      </c>
      <c r="C40" s="425">
        <v>3</v>
      </c>
      <c r="D40" s="388">
        <f t="shared" ref="D40:D42" si="0">C40</f>
        <v>3</v>
      </c>
      <c r="E40" s="425">
        <v>3</v>
      </c>
      <c r="F40" s="291">
        <f>E40</f>
        <v>3</v>
      </c>
      <c r="G40" s="200"/>
      <c r="H40" s="203"/>
      <c r="I40" s="203"/>
    </row>
    <row r="41" spans="2:14" x14ac:dyDescent="0.25">
      <c r="B41" s="228" t="s">
        <v>368</v>
      </c>
      <c r="C41" s="425">
        <v>0</v>
      </c>
      <c r="D41" s="388">
        <f t="shared" si="0"/>
        <v>0</v>
      </c>
      <c r="E41" s="425">
        <v>0</v>
      </c>
      <c r="F41" s="291">
        <f>E41</f>
        <v>0</v>
      </c>
      <c r="G41" s="200"/>
      <c r="H41" s="203"/>
      <c r="I41" s="203"/>
    </row>
    <row r="42" spans="2:14" x14ac:dyDescent="0.25">
      <c r="B42" s="228" t="s">
        <v>369</v>
      </c>
      <c r="C42" s="425">
        <v>0</v>
      </c>
      <c r="D42" s="388">
        <f t="shared" si="0"/>
        <v>0</v>
      </c>
      <c r="E42" s="425">
        <v>0</v>
      </c>
      <c r="F42" s="291">
        <f>E42</f>
        <v>0</v>
      </c>
      <c r="G42" s="200"/>
      <c r="H42" s="203"/>
      <c r="I42" s="203"/>
    </row>
    <row r="43" spans="2:14" x14ac:dyDescent="0.25">
      <c r="B43" s="366" t="s">
        <v>370</v>
      </c>
      <c r="C43" s="362"/>
      <c r="D43" s="290">
        <f>SUM(D36:D42)</f>
        <v>41</v>
      </c>
      <c r="E43" s="362"/>
      <c r="F43" s="290">
        <f>SUM(F36:F42)</f>
        <v>41</v>
      </c>
      <c r="H43" s="203"/>
      <c r="I43" s="203"/>
    </row>
    <row r="44" spans="2:14" ht="15.75" thickBot="1" x14ac:dyDescent="0.3">
      <c r="B44" s="367" t="s">
        <v>371</v>
      </c>
      <c r="C44" s="364"/>
      <c r="D44" s="363" t="str">
        <f>IF(AND(D43&gt;=1,D43&lt;=12),"E",IF(AND(D43&gt;=13,D43&lt;=25),"D",IF(AND(D43&gt;=26,D43&lt;=38),"C",IF(AND(D43&gt;=39,D43&lt;=51),"B",IF(AND(D43&gt;=52,D43&lt;=65),"A",0)))))</f>
        <v>B</v>
      </c>
      <c r="E44" s="364"/>
      <c r="F44" s="363" t="str">
        <f>IF(AND(F43&gt;=1,F43&lt;=12),"E",IF(AND(F43&gt;=13,F43&lt;=25),"D",IF(AND(F43&gt;=26,F43&lt;=38),"C",IF(AND(F43&gt;=39,F43&lt;=51),"B",IF(AND(F43&gt;=52,F43&lt;=65),"A",0)))))</f>
        <v>B</v>
      </c>
      <c r="G44" s="200"/>
      <c r="H44" s="203"/>
      <c r="I44" s="203"/>
    </row>
    <row r="45" spans="2:14" x14ac:dyDescent="0.25">
      <c r="B45" s="27"/>
      <c r="C45" s="209"/>
      <c r="D45" s="209"/>
      <c r="E45" s="209"/>
      <c r="F45" s="209"/>
      <c r="G45" s="209"/>
      <c r="H45" s="100"/>
      <c r="I45" s="100"/>
      <c r="J45" s="100"/>
      <c r="K45" s="199"/>
      <c r="L45" s="200"/>
      <c r="M45" s="200"/>
    </row>
    <row r="46" spans="2:14" ht="15.75" thickBot="1" x14ac:dyDescent="0.3">
      <c r="B46" s="209" t="s">
        <v>372</v>
      </c>
      <c r="C46" s="209"/>
      <c r="D46" s="209"/>
      <c r="E46" s="209"/>
      <c r="F46" s="209"/>
      <c r="G46" s="209"/>
    </row>
    <row r="47" spans="2:14" ht="14.45" customHeight="1" x14ac:dyDescent="0.25">
      <c r="B47" s="231" t="s">
        <v>373</v>
      </c>
      <c r="C47" s="720" t="s">
        <v>374</v>
      </c>
      <c r="D47" s="678"/>
      <c r="E47" s="225"/>
      <c r="F47" s="225"/>
      <c r="G47" s="229"/>
      <c r="L47" s="225"/>
      <c r="M47" s="723"/>
      <c r="N47" s="723"/>
    </row>
    <row r="48" spans="2:14" x14ac:dyDescent="0.25">
      <c r="B48" s="234" t="s">
        <v>375</v>
      </c>
      <c r="C48" s="721" t="s">
        <v>262</v>
      </c>
      <c r="D48" s="690"/>
      <c r="E48" s="358"/>
      <c r="F48" s="358"/>
      <c r="G48" s="230"/>
      <c r="L48" s="232"/>
      <c r="M48" s="719"/>
      <c r="N48" s="719"/>
    </row>
    <row r="49" spans="2:14" x14ac:dyDescent="0.25">
      <c r="B49" s="234" t="s">
        <v>376</v>
      </c>
      <c r="C49" s="721" t="s">
        <v>266</v>
      </c>
      <c r="D49" s="690"/>
      <c r="E49" s="358"/>
      <c r="F49" s="358"/>
      <c r="G49" s="230"/>
      <c r="L49" s="232"/>
      <c r="M49" s="719"/>
      <c r="N49" s="719"/>
    </row>
    <row r="50" spans="2:14" x14ac:dyDescent="0.25">
      <c r="B50" s="234" t="s">
        <v>377</v>
      </c>
      <c r="C50" s="721" t="s">
        <v>270</v>
      </c>
      <c r="D50" s="690"/>
      <c r="E50" s="358"/>
      <c r="F50" s="358"/>
      <c r="G50" s="230"/>
      <c r="L50" s="232"/>
      <c r="M50" s="719"/>
      <c r="N50" s="719"/>
    </row>
    <row r="51" spans="2:14" x14ac:dyDescent="0.25">
      <c r="B51" s="235" t="s">
        <v>378</v>
      </c>
      <c r="C51" s="721" t="s">
        <v>122</v>
      </c>
      <c r="D51" s="690"/>
      <c r="E51" s="358"/>
      <c r="F51" s="358"/>
      <c r="G51" s="230"/>
      <c r="L51" s="200"/>
      <c r="M51" s="719"/>
      <c r="N51" s="719"/>
    </row>
    <row r="52" spans="2:14" ht="15.75" thickBot="1" x14ac:dyDescent="0.3">
      <c r="B52" s="236" t="s">
        <v>379</v>
      </c>
      <c r="C52" s="722" t="s">
        <v>117</v>
      </c>
      <c r="D52" s="687"/>
      <c r="E52" s="358"/>
      <c r="F52" s="358"/>
      <c r="G52" s="230"/>
      <c r="L52" s="200"/>
      <c r="M52" s="719"/>
      <c r="N52" s="719"/>
    </row>
    <row r="54" spans="2:14" ht="28.5" customHeight="1" x14ac:dyDescent="0.25">
      <c r="B54" s="703" t="s">
        <v>380</v>
      </c>
      <c r="C54" s="703"/>
      <c r="D54" s="703"/>
      <c r="E54" s="703"/>
      <c r="F54" s="703"/>
      <c r="G54" s="703"/>
      <c r="H54" s="703"/>
      <c r="I54" s="359"/>
      <c r="J54" s="359"/>
    </row>
    <row r="55" spans="2:14" ht="18.75" x14ac:dyDescent="0.25">
      <c r="B55" s="35" t="s">
        <v>420</v>
      </c>
      <c r="C55" s="10"/>
      <c r="H55" s="60"/>
      <c r="I55" s="60"/>
      <c r="J55" s="28"/>
    </row>
    <row r="56" spans="2:14" ht="15.75" x14ac:dyDescent="0.25">
      <c r="B56" s="159" t="s">
        <v>421</v>
      </c>
      <c r="C56" s="34" t="s">
        <v>422</v>
      </c>
      <c r="D56" s="700" t="s">
        <v>423</v>
      </c>
      <c r="E56" s="700"/>
      <c r="F56" s="700"/>
      <c r="G56" s="700"/>
      <c r="H56" s="700"/>
      <c r="I56" s="700"/>
      <c r="J56" s="186"/>
    </row>
    <row r="57" spans="2:14" x14ac:dyDescent="0.25">
      <c r="B57" s="426" t="s">
        <v>262</v>
      </c>
      <c r="C57" s="163" t="s">
        <v>244</v>
      </c>
      <c r="D57" s="691" t="s">
        <v>613</v>
      </c>
      <c r="E57" s="691"/>
      <c r="F57" s="691"/>
      <c r="G57" s="691"/>
      <c r="H57" s="691"/>
      <c r="I57" s="691"/>
      <c r="J57" s="187"/>
    </row>
    <row r="58" spans="2:14" ht="61.5" customHeight="1" x14ac:dyDescent="0.25">
      <c r="B58" s="426" t="s">
        <v>266</v>
      </c>
      <c r="C58" s="163" t="s">
        <v>247</v>
      </c>
      <c r="D58" s="691" t="s">
        <v>614</v>
      </c>
      <c r="E58" s="691"/>
      <c r="F58" s="691"/>
      <c r="G58" s="691"/>
      <c r="H58" s="691"/>
      <c r="I58" s="691"/>
      <c r="J58" s="187"/>
    </row>
    <row r="59" spans="2:14" ht="87" customHeight="1" x14ac:dyDescent="0.25">
      <c r="B59" s="426" t="s">
        <v>270</v>
      </c>
      <c r="C59" s="163" t="s">
        <v>251</v>
      </c>
      <c r="D59" s="691" t="s">
        <v>617</v>
      </c>
      <c r="E59" s="691"/>
      <c r="F59" s="691"/>
      <c r="G59" s="691"/>
      <c r="H59" s="691"/>
      <c r="I59" s="691"/>
      <c r="J59" s="187"/>
    </row>
    <row r="60" spans="2:14" ht="62.25" customHeight="1" x14ac:dyDescent="0.25">
      <c r="B60" s="426" t="s">
        <v>122</v>
      </c>
      <c r="C60" s="163" t="s">
        <v>615</v>
      </c>
      <c r="D60" s="691" t="s">
        <v>616</v>
      </c>
      <c r="E60" s="691"/>
      <c r="F60" s="691"/>
      <c r="G60" s="691"/>
      <c r="H60" s="691"/>
      <c r="I60" s="691"/>
      <c r="J60" s="187"/>
    </row>
    <row r="61" spans="2:14" ht="37.5" customHeight="1" x14ac:dyDescent="0.25">
      <c r="B61" s="426" t="s">
        <v>117</v>
      </c>
      <c r="C61" s="163" t="s">
        <v>253</v>
      </c>
      <c r="D61" s="691" t="s">
        <v>618</v>
      </c>
      <c r="E61" s="691"/>
      <c r="F61" s="691"/>
      <c r="G61" s="691"/>
      <c r="H61" s="691"/>
      <c r="I61" s="691"/>
      <c r="J61" s="187"/>
    </row>
    <row r="62" spans="2:14" ht="15.75" x14ac:dyDescent="0.25">
      <c r="B62" s="161"/>
      <c r="C62" s="162"/>
      <c r="D62" s="162"/>
      <c r="E62" s="162"/>
      <c r="F62" s="162"/>
      <c r="G62" s="162"/>
      <c r="H62" s="162"/>
      <c r="I62" s="162"/>
      <c r="J62" s="162"/>
    </row>
    <row r="63" spans="2:14" ht="18.75" x14ac:dyDescent="0.25">
      <c r="B63" s="692" t="s">
        <v>424</v>
      </c>
      <c r="C63" s="692"/>
      <c r="D63" s="692"/>
      <c r="E63" s="692"/>
      <c r="F63" s="692"/>
      <c r="G63" s="692"/>
      <c r="H63" s="692"/>
      <c r="I63" s="692"/>
      <c r="J63" s="692"/>
    </row>
    <row r="64" spans="2:14" ht="15.75" x14ac:dyDescent="0.25">
      <c r="B64" s="693" t="s">
        <v>425</v>
      </c>
      <c r="C64" s="694"/>
      <c r="D64" s="697" t="s">
        <v>426</v>
      </c>
      <c r="E64" s="698"/>
      <c r="F64" s="698"/>
      <c r="G64" s="698"/>
      <c r="H64" s="698"/>
      <c r="I64" s="698"/>
      <c r="J64" s="699"/>
    </row>
    <row r="65" spans="2:10" ht="47.25" x14ac:dyDescent="0.25">
      <c r="B65" s="695"/>
      <c r="C65" s="696"/>
      <c r="D65" s="220" t="s">
        <v>427</v>
      </c>
      <c r="E65" s="218" t="s">
        <v>428</v>
      </c>
      <c r="F65" s="218" t="s">
        <v>429</v>
      </c>
      <c r="G65" s="218" t="s">
        <v>430</v>
      </c>
      <c r="H65" s="218" t="s">
        <v>431</v>
      </c>
      <c r="I65" s="218" t="s">
        <v>432</v>
      </c>
      <c r="J65" s="218" t="s">
        <v>433</v>
      </c>
    </row>
    <row r="66" spans="2:10" ht="31.5" x14ac:dyDescent="0.25">
      <c r="B66" s="244" t="s">
        <v>262</v>
      </c>
      <c r="C66" s="221" t="s">
        <v>244</v>
      </c>
      <c r="D66" s="219" t="s">
        <v>434</v>
      </c>
      <c r="E66" s="219" t="s">
        <v>434</v>
      </c>
      <c r="F66" s="219" t="s">
        <v>435</v>
      </c>
      <c r="G66" s="219" t="s">
        <v>436</v>
      </c>
      <c r="H66" s="219" t="s">
        <v>437</v>
      </c>
      <c r="I66" s="219" t="s">
        <v>438</v>
      </c>
      <c r="J66" s="219" t="s">
        <v>439</v>
      </c>
    </row>
    <row r="67" spans="2:10" ht="47.25" x14ac:dyDescent="0.25">
      <c r="B67" s="244" t="s">
        <v>266</v>
      </c>
      <c r="C67" s="221" t="s">
        <v>247</v>
      </c>
      <c r="D67" s="219" t="s">
        <v>440</v>
      </c>
      <c r="E67" s="219" t="s">
        <v>440</v>
      </c>
      <c r="F67" s="219" t="s">
        <v>441</v>
      </c>
      <c r="G67" s="219" t="s">
        <v>442</v>
      </c>
      <c r="H67" s="219" t="s">
        <v>443</v>
      </c>
      <c r="I67" s="219" t="s">
        <v>444</v>
      </c>
      <c r="J67" s="219" t="s">
        <v>445</v>
      </c>
    </row>
    <row r="68" spans="2:10" ht="63" x14ac:dyDescent="0.25">
      <c r="B68" s="244" t="s">
        <v>270</v>
      </c>
      <c r="C68" s="221" t="s">
        <v>251</v>
      </c>
      <c r="D68" s="219" t="s">
        <v>446</v>
      </c>
      <c r="E68" s="219" t="s">
        <v>446</v>
      </c>
      <c r="F68" s="219" t="s">
        <v>447</v>
      </c>
      <c r="G68" s="219" t="s">
        <v>448</v>
      </c>
      <c r="H68" s="219" t="s">
        <v>449</v>
      </c>
      <c r="I68" s="219" t="s">
        <v>450</v>
      </c>
      <c r="J68" s="219" t="s">
        <v>451</v>
      </c>
    </row>
    <row r="69" spans="2:10" ht="47.25" x14ac:dyDescent="0.25">
      <c r="B69" s="244" t="s">
        <v>122</v>
      </c>
      <c r="C69" s="221" t="s">
        <v>615</v>
      </c>
      <c r="D69" s="219" t="s">
        <v>452</v>
      </c>
      <c r="E69" s="219" t="s">
        <v>452</v>
      </c>
      <c r="F69" s="219" t="s">
        <v>453</v>
      </c>
      <c r="G69" s="219" t="s">
        <v>454</v>
      </c>
      <c r="H69" s="219" t="s">
        <v>455</v>
      </c>
      <c r="I69" s="219" t="s">
        <v>456</v>
      </c>
      <c r="J69" s="219" t="s">
        <v>457</v>
      </c>
    </row>
    <row r="70" spans="2:10" ht="47.25" x14ac:dyDescent="0.25">
      <c r="B70" s="244" t="s">
        <v>117</v>
      </c>
      <c r="C70" s="221" t="s">
        <v>253</v>
      </c>
      <c r="D70" s="219" t="s">
        <v>458</v>
      </c>
      <c r="E70" s="219" t="s">
        <v>458</v>
      </c>
      <c r="F70" s="219" t="s">
        <v>459</v>
      </c>
      <c r="G70" s="219" t="s">
        <v>460</v>
      </c>
      <c r="H70" s="219" t="s">
        <v>461</v>
      </c>
      <c r="I70" s="219" t="s">
        <v>462</v>
      </c>
      <c r="J70" s="219" t="s">
        <v>463</v>
      </c>
    </row>
  </sheetData>
  <mergeCells count="32">
    <mergeCell ref="M52:N52"/>
    <mergeCell ref="C47:D47"/>
    <mergeCell ref="C48:D48"/>
    <mergeCell ref="C49:D49"/>
    <mergeCell ref="C50:D50"/>
    <mergeCell ref="C51:D51"/>
    <mergeCell ref="C52:D52"/>
    <mergeCell ref="M47:N47"/>
    <mergeCell ref="M48:N48"/>
    <mergeCell ref="M49:N49"/>
    <mergeCell ref="M50:N50"/>
    <mergeCell ref="M51:N51"/>
    <mergeCell ref="B30:B31"/>
    <mergeCell ref="B54:H54"/>
    <mergeCell ref="E33:F33"/>
    <mergeCell ref="E34:F34"/>
    <mergeCell ref="B33:B34"/>
    <mergeCell ref="C30:F30"/>
    <mergeCell ref="C31:F31"/>
    <mergeCell ref="E32:F32"/>
    <mergeCell ref="C32:D32"/>
    <mergeCell ref="C33:D33"/>
    <mergeCell ref="C34:D34"/>
    <mergeCell ref="D61:I61"/>
    <mergeCell ref="B63:J63"/>
    <mergeCell ref="B64:C65"/>
    <mergeCell ref="D64:J64"/>
    <mergeCell ref="D56:I56"/>
    <mergeCell ref="D57:I57"/>
    <mergeCell ref="D58:I58"/>
    <mergeCell ref="D59:I59"/>
    <mergeCell ref="D60:I60"/>
  </mergeCells>
  <hyperlinks>
    <hyperlink ref="G1" location="Contents!A1" display="&lt;&lt;&lt;" xr:uid="{00000000-0004-0000-0900-000000000000}"/>
  </hyperlinks>
  <pageMargins left="0.25" right="0.25"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H79"/>
  <sheetViews>
    <sheetView workbookViewId="0">
      <selection activeCell="B12" sqref="B12"/>
    </sheetView>
  </sheetViews>
  <sheetFormatPr defaultRowHeight="15" x14ac:dyDescent="0.25"/>
  <cols>
    <col min="2" max="2" width="13.5703125" customWidth="1"/>
    <col min="3" max="3" width="16.42578125" bestFit="1" customWidth="1"/>
    <col min="4" max="4" width="18.140625" customWidth="1"/>
    <col min="5" max="5" width="18.85546875" customWidth="1"/>
    <col min="6" max="6" width="25.140625" customWidth="1"/>
    <col min="8" max="8" width="9.140625" bestFit="1" customWidth="1"/>
  </cols>
  <sheetData>
    <row r="1" spans="2:8" x14ac:dyDescent="0.25">
      <c r="B1" s="204" t="s">
        <v>381</v>
      </c>
      <c r="F1" s="59"/>
      <c r="G1" s="347" t="s">
        <v>41</v>
      </c>
      <c r="H1" s="348"/>
    </row>
    <row r="2" spans="2:8" x14ac:dyDescent="0.25">
      <c r="B2" s="51" t="s">
        <v>239</v>
      </c>
    </row>
    <row r="3" spans="2:8" x14ac:dyDescent="0.25">
      <c r="B3" s="646" t="s">
        <v>382</v>
      </c>
      <c r="C3" s="646" t="s">
        <v>240</v>
      </c>
      <c r="D3" s="646" t="s">
        <v>241</v>
      </c>
      <c r="E3" s="663" t="s">
        <v>242</v>
      </c>
      <c r="F3" s="724" t="s">
        <v>243</v>
      </c>
    </row>
    <row r="4" spans="2:8" x14ac:dyDescent="0.25">
      <c r="B4" s="646"/>
      <c r="C4" s="646"/>
      <c r="D4" s="646"/>
      <c r="E4" s="664"/>
      <c r="F4" s="725"/>
    </row>
    <row r="5" spans="2:8" x14ac:dyDescent="0.25">
      <c r="B5" s="346" t="s">
        <v>262</v>
      </c>
      <c r="C5" s="168" t="s">
        <v>244</v>
      </c>
      <c r="D5" s="168">
        <v>2</v>
      </c>
      <c r="E5" s="168">
        <v>10</v>
      </c>
      <c r="F5" s="191" t="s">
        <v>383</v>
      </c>
    </row>
    <row r="6" spans="2:8" x14ac:dyDescent="0.25">
      <c r="B6" s="346" t="s">
        <v>266</v>
      </c>
      <c r="C6" s="168" t="s">
        <v>247</v>
      </c>
      <c r="D6" s="168">
        <v>3</v>
      </c>
      <c r="E6" s="168">
        <v>15</v>
      </c>
      <c r="F6" s="191" t="s">
        <v>384</v>
      </c>
    </row>
    <row r="7" spans="2:8" x14ac:dyDescent="0.25">
      <c r="B7" s="346" t="s">
        <v>270</v>
      </c>
      <c r="C7" s="168" t="s">
        <v>251</v>
      </c>
      <c r="D7" s="168">
        <v>4</v>
      </c>
      <c r="E7" s="168">
        <v>20</v>
      </c>
      <c r="F7" s="191" t="s">
        <v>385</v>
      </c>
    </row>
    <row r="8" spans="2:8" x14ac:dyDescent="0.25">
      <c r="B8" s="346" t="s">
        <v>122</v>
      </c>
      <c r="C8" s="168" t="s">
        <v>615</v>
      </c>
      <c r="D8" s="168">
        <v>6</v>
      </c>
      <c r="E8" s="168">
        <v>30</v>
      </c>
      <c r="F8" s="191" t="s">
        <v>386</v>
      </c>
    </row>
    <row r="9" spans="2:8" x14ac:dyDescent="0.25">
      <c r="B9" s="346" t="s">
        <v>117</v>
      </c>
      <c r="C9" s="168" t="s">
        <v>253</v>
      </c>
      <c r="D9" s="168">
        <v>8</v>
      </c>
      <c r="E9" s="168">
        <v>40</v>
      </c>
      <c r="F9" s="191" t="s">
        <v>387</v>
      </c>
    </row>
    <row r="10" spans="2:8" x14ac:dyDescent="0.25">
      <c r="B10" s="53" t="s">
        <v>255</v>
      </c>
    </row>
    <row r="12" spans="2:8" x14ac:dyDescent="0.25">
      <c r="B12" s="51" t="s">
        <v>388</v>
      </c>
    </row>
    <row r="13" spans="2:8" ht="30" x14ac:dyDescent="0.25">
      <c r="B13" s="656" t="s">
        <v>258</v>
      </c>
      <c r="C13" s="656"/>
      <c r="D13" s="192" t="s">
        <v>259</v>
      </c>
      <c r="E13" s="192" t="s">
        <v>260</v>
      </c>
    </row>
    <row r="14" spans="2:8" x14ac:dyDescent="0.25">
      <c r="B14" s="168">
        <v>0</v>
      </c>
      <c r="C14" s="168">
        <v>1</v>
      </c>
      <c r="D14" s="190">
        <v>5</v>
      </c>
      <c r="E14" s="22" t="s">
        <v>799</v>
      </c>
    </row>
    <row r="15" spans="2:8" x14ac:dyDescent="0.25">
      <c r="B15" s="168">
        <v>2</v>
      </c>
      <c r="C15" s="168">
        <v>3</v>
      </c>
      <c r="D15" s="190">
        <v>4</v>
      </c>
      <c r="E15" s="22" t="s">
        <v>800</v>
      </c>
    </row>
    <row r="16" spans="2:8" x14ac:dyDescent="0.25">
      <c r="B16" s="168">
        <v>4</v>
      </c>
      <c r="C16" s="168">
        <v>5</v>
      </c>
      <c r="D16" s="190">
        <v>3</v>
      </c>
      <c r="E16" s="22" t="s">
        <v>801</v>
      </c>
    </row>
    <row r="17" spans="2:5" x14ac:dyDescent="0.25">
      <c r="B17" s="168">
        <v>6</v>
      </c>
      <c r="C17" s="168">
        <v>7</v>
      </c>
      <c r="D17" s="190">
        <v>2</v>
      </c>
      <c r="E17" s="22" t="s">
        <v>802</v>
      </c>
    </row>
    <row r="18" spans="2:5" x14ac:dyDescent="0.25">
      <c r="B18" s="168">
        <v>8</v>
      </c>
      <c r="C18" s="168">
        <v>10</v>
      </c>
      <c r="D18" s="190">
        <v>1</v>
      </c>
      <c r="E18" s="431" t="s">
        <v>803</v>
      </c>
    </row>
    <row r="20" spans="2:5" x14ac:dyDescent="0.25">
      <c r="B20" s="51" t="s">
        <v>389</v>
      </c>
    </row>
    <row r="21" spans="2:5" ht="30" x14ac:dyDescent="0.25">
      <c r="B21" s="656" t="s">
        <v>258</v>
      </c>
      <c r="C21" s="656"/>
      <c r="D21" s="192" t="s">
        <v>259</v>
      </c>
      <c r="E21" s="192" t="s">
        <v>260</v>
      </c>
    </row>
    <row r="22" spans="2:5" x14ac:dyDescent="0.25">
      <c r="B22" s="193">
        <v>0</v>
      </c>
      <c r="C22" s="168">
        <v>2</v>
      </c>
      <c r="D22" s="190">
        <v>5</v>
      </c>
      <c r="E22" s="22" t="s">
        <v>799</v>
      </c>
    </row>
    <row r="23" spans="2:5" x14ac:dyDescent="0.25">
      <c r="B23" s="193">
        <v>3</v>
      </c>
      <c r="C23" s="168">
        <v>5</v>
      </c>
      <c r="D23" s="190">
        <v>4</v>
      </c>
      <c r="E23" s="22" t="s">
        <v>800</v>
      </c>
    </row>
    <row r="24" spans="2:5" x14ac:dyDescent="0.25">
      <c r="B24" s="193">
        <v>6</v>
      </c>
      <c r="C24" s="168">
        <v>8</v>
      </c>
      <c r="D24" s="190">
        <v>3</v>
      </c>
      <c r="E24" s="22" t="s">
        <v>801</v>
      </c>
    </row>
    <row r="25" spans="2:5" x14ac:dyDescent="0.25">
      <c r="B25" s="193">
        <v>9</v>
      </c>
      <c r="C25" s="168">
        <v>11</v>
      </c>
      <c r="D25" s="190">
        <v>2</v>
      </c>
      <c r="E25" s="22" t="s">
        <v>802</v>
      </c>
    </row>
    <row r="26" spans="2:5" x14ac:dyDescent="0.25">
      <c r="B26" s="193">
        <v>12</v>
      </c>
      <c r="C26" s="168">
        <v>15</v>
      </c>
      <c r="D26" s="190">
        <v>1</v>
      </c>
      <c r="E26" s="431" t="s">
        <v>803</v>
      </c>
    </row>
    <row r="28" spans="2:5" x14ac:dyDescent="0.25">
      <c r="B28" s="51" t="s">
        <v>390</v>
      </c>
    </row>
    <row r="29" spans="2:5" ht="30" x14ac:dyDescent="0.25">
      <c r="B29" s="656" t="s">
        <v>258</v>
      </c>
      <c r="C29" s="656"/>
      <c r="D29" s="192" t="s">
        <v>259</v>
      </c>
      <c r="E29" s="192" t="s">
        <v>260</v>
      </c>
    </row>
    <row r="30" spans="2:5" x14ac:dyDescent="0.25">
      <c r="B30" s="193">
        <v>0</v>
      </c>
      <c r="C30" s="168">
        <v>3</v>
      </c>
      <c r="D30" s="190">
        <v>5</v>
      </c>
      <c r="E30" s="22" t="s">
        <v>799</v>
      </c>
    </row>
    <row r="31" spans="2:5" x14ac:dyDescent="0.25">
      <c r="B31" s="193">
        <v>4</v>
      </c>
      <c r="C31" s="168">
        <v>7</v>
      </c>
      <c r="D31" s="190">
        <v>4</v>
      </c>
      <c r="E31" s="22" t="s">
        <v>800</v>
      </c>
    </row>
    <row r="32" spans="2:5" x14ac:dyDescent="0.25">
      <c r="B32" s="193">
        <v>8</v>
      </c>
      <c r="C32" s="168">
        <v>11</v>
      </c>
      <c r="D32" s="190">
        <v>3</v>
      </c>
      <c r="E32" s="22" t="s">
        <v>801</v>
      </c>
    </row>
    <row r="33" spans="2:5" x14ac:dyDescent="0.25">
      <c r="B33" s="193">
        <v>12</v>
      </c>
      <c r="C33" s="168">
        <v>15</v>
      </c>
      <c r="D33" s="190">
        <v>2</v>
      </c>
      <c r="E33" s="22" t="s">
        <v>802</v>
      </c>
    </row>
    <row r="34" spans="2:5" x14ac:dyDescent="0.25">
      <c r="B34" s="193">
        <v>16</v>
      </c>
      <c r="C34" s="168">
        <v>20</v>
      </c>
      <c r="D34" s="190">
        <v>1</v>
      </c>
      <c r="E34" s="431" t="s">
        <v>803</v>
      </c>
    </row>
    <row r="36" spans="2:5" x14ac:dyDescent="0.25">
      <c r="B36" s="51" t="s">
        <v>391</v>
      </c>
    </row>
    <row r="37" spans="2:5" ht="30" x14ac:dyDescent="0.25">
      <c r="B37" s="656" t="s">
        <v>258</v>
      </c>
      <c r="C37" s="656"/>
      <c r="D37" s="192" t="s">
        <v>259</v>
      </c>
      <c r="E37" s="192" t="s">
        <v>260</v>
      </c>
    </row>
    <row r="38" spans="2:5" x14ac:dyDescent="0.25">
      <c r="B38" s="193">
        <v>0</v>
      </c>
      <c r="C38" s="168">
        <v>5</v>
      </c>
      <c r="D38" s="190">
        <v>5</v>
      </c>
      <c r="E38" s="22" t="s">
        <v>799</v>
      </c>
    </row>
    <row r="39" spans="2:5" x14ac:dyDescent="0.25">
      <c r="B39" s="193">
        <v>6</v>
      </c>
      <c r="C39" s="168">
        <v>11</v>
      </c>
      <c r="D39" s="190">
        <v>4</v>
      </c>
      <c r="E39" s="22" t="s">
        <v>800</v>
      </c>
    </row>
    <row r="40" spans="2:5" x14ac:dyDescent="0.25">
      <c r="B40" s="193">
        <v>12</v>
      </c>
      <c r="C40" s="168">
        <v>17</v>
      </c>
      <c r="D40" s="190">
        <v>3</v>
      </c>
      <c r="E40" s="22" t="s">
        <v>801</v>
      </c>
    </row>
    <row r="41" spans="2:5" x14ac:dyDescent="0.25">
      <c r="B41" s="193">
        <v>18</v>
      </c>
      <c r="C41" s="168">
        <v>23</v>
      </c>
      <c r="D41" s="190">
        <v>2</v>
      </c>
      <c r="E41" s="22" t="s">
        <v>802</v>
      </c>
    </row>
    <row r="42" spans="2:5" x14ac:dyDescent="0.25">
      <c r="B42" s="193">
        <v>24</v>
      </c>
      <c r="C42" s="168">
        <v>30</v>
      </c>
      <c r="D42" s="190">
        <v>1</v>
      </c>
      <c r="E42" s="431" t="s">
        <v>803</v>
      </c>
    </row>
    <row r="44" spans="2:5" x14ac:dyDescent="0.25">
      <c r="B44" s="51" t="s">
        <v>392</v>
      </c>
    </row>
    <row r="45" spans="2:5" ht="30" x14ac:dyDescent="0.25">
      <c r="B45" s="656" t="s">
        <v>258</v>
      </c>
      <c r="C45" s="656"/>
      <c r="D45" s="192" t="s">
        <v>259</v>
      </c>
      <c r="E45" s="192" t="s">
        <v>260</v>
      </c>
    </row>
    <row r="46" spans="2:5" x14ac:dyDescent="0.25">
      <c r="B46" s="193">
        <v>0</v>
      </c>
      <c r="C46" s="168">
        <v>7</v>
      </c>
      <c r="D46" s="190">
        <v>5</v>
      </c>
      <c r="E46" s="22" t="s">
        <v>799</v>
      </c>
    </row>
    <row r="47" spans="2:5" x14ac:dyDescent="0.25">
      <c r="B47" s="193">
        <v>8</v>
      </c>
      <c r="C47" s="168">
        <v>15</v>
      </c>
      <c r="D47" s="190">
        <v>4</v>
      </c>
      <c r="E47" s="22" t="s">
        <v>800</v>
      </c>
    </row>
    <row r="48" spans="2:5" x14ac:dyDescent="0.25">
      <c r="B48" s="193">
        <v>16</v>
      </c>
      <c r="C48" s="168">
        <v>23</v>
      </c>
      <c r="D48" s="190">
        <v>3</v>
      </c>
      <c r="E48" s="22" t="s">
        <v>801</v>
      </c>
    </row>
    <row r="49" spans="2:5" x14ac:dyDescent="0.25">
      <c r="B49" s="193">
        <v>24</v>
      </c>
      <c r="C49" s="168">
        <v>31</v>
      </c>
      <c r="D49" s="190">
        <v>2</v>
      </c>
      <c r="E49" s="22" t="s">
        <v>802</v>
      </c>
    </row>
    <row r="50" spans="2:5" x14ac:dyDescent="0.25">
      <c r="B50" s="193">
        <v>32</v>
      </c>
      <c r="C50" s="168">
        <v>40</v>
      </c>
      <c r="D50" s="190">
        <v>1</v>
      </c>
      <c r="E50" s="431" t="s">
        <v>803</v>
      </c>
    </row>
    <row r="53" spans="2:5" x14ac:dyDescent="0.25">
      <c r="B53" s="726" t="s">
        <v>393</v>
      </c>
      <c r="C53" s="628" t="s">
        <v>394</v>
      </c>
    </row>
    <row r="54" spans="2:5" ht="15.75" thickBot="1" x14ac:dyDescent="0.3">
      <c r="B54" s="727"/>
      <c r="C54" s="628"/>
    </row>
    <row r="55" spans="2:5" x14ac:dyDescent="0.25">
      <c r="B55" s="41" t="s">
        <v>402</v>
      </c>
      <c r="C55" s="3" t="s">
        <v>619</v>
      </c>
    </row>
    <row r="56" spans="2:5" x14ac:dyDescent="0.25">
      <c r="B56" s="38" t="s">
        <v>401</v>
      </c>
      <c r="C56" s="3" t="s">
        <v>619</v>
      </c>
    </row>
    <row r="57" spans="2:5" ht="15.75" thickBot="1" x14ac:dyDescent="0.3">
      <c r="B57" s="42" t="s">
        <v>410</v>
      </c>
      <c r="C57" s="3" t="s">
        <v>619</v>
      </c>
    </row>
    <row r="58" spans="2:5" ht="15.75" thickBot="1" x14ac:dyDescent="0.3">
      <c r="B58" s="42" t="s">
        <v>398</v>
      </c>
      <c r="C58" s="3" t="s">
        <v>619</v>
      </c>
    </row>
    <row r="59" spans="2:5" ht="15.75" thickBot="1" x14ac:dyDescent="0.3">
      <c r="B59" s="42" t="s">
        <v>404</v>
      </c>
      <c r="C59" s="3" t="s">
        <v>619</v>
      </c>
    </row>
    <row r="60" spans="2:5" ht="15.75" thickBot="1" x14ac:dyDescent="0.3">
      <c r="B60" s="42" t="s">
        <v>412</v>
      </c>
      <c r="C60" s="3" t="s">
        <v>619</v>
      </c>
    </row>
    <row r="61" spans="2:5" ht="15.75" thickBot="1" x14ac:dyDescent="0.3">
      <c r="B61" s="43" t="s">
        <v>396</v>
      </c>
      <c r="C61" s="3" t="s">
        <v>620</v>
      </c>
    </row>
    <row r="62" spans="2:5" ht="15.75" thickBot="1" x14ac:dyDescent="0.3">
      <c r="B62" s="43" t="s">
        <v>403</v>
      </c>
      <c r="C62" s="3" t="s">
        <v>620</v>
      </c>
    </row>
    <row r="63" spans="2:5" ht="15.75" thickBot="1" x14ac:dyDescent="0.3">
      <c r="B63" s="43" t="s">
        <v>411</v>
      </c>
      <c r="C63" s="3" t="s">
        <v>620</v>
      </c>
    </row>
    <row r="64" spans="2:5" ht="15.75" thickBot="1" x14ac:dyDescent="0.3">
      <c r="B64" s="43" t="s">
        <v>417</v>
      </c>
      <c r="C64" s="3" t="s">
        <v>620</v>
      </c>
    </row>
    <row r="65" spans="2:4" ht="15.75" thickBot="1" x14ac:dyDescent="0.3">
      <c r="B65" s="43" t="s">
        <v>395</v>
      </c>
      <c r="C65" s="3" t="s">
        <v>620</v>
      </c>
    </row>
    <row r="66" spans="2:4" ht="15.75" thickBot="1" x14ac:dyDescent="0.3">
      <c r="B66" s="43" t="s">
        <v>399</v>
      </c>
      <c r="C66" s="3" t="s">
        <v>620</v>
      </c>
    </row>
    <row r="67" spans="2:4" ht="15.75" thickBot="1" x14ac:dyDescent="0.3">
      <c r="B67" s="43" t="s">
        <v>406</v>
      </c>
      <c r="C67" s="3" t="s">
        <v>620</v>
      </c>
    </row>
    <row r="68" spans="2:4" ht="15.75" thickBot="1" x14ac:dyDescent="0.3">
      <c r="B68" s="43" t="s">
        <v>414</v>
      </c>
      <c r="C68" s="3" t="s">
        <v>620</v>
      </c>
    </row>
    <row r="69" spans="2:4" ht="15.75" thickBot="1" x14ac:dyDescent="0.3">
      <c r="B69" s="43" t="s">
        <v>419</v>
      </c>
      <c r="C69" s="3" t="s">
        <v>620</v>
      </c>
      <c r="D69" s="26"/>
    </row>
    <row r="70" spans="2:4" ht="15.75" thickBot="1" x14ac:dyDescent="0.3">
      <c r="B70" s="43" t="s">
        <v>397</v>
      </c>
      <c r="C70" s="3" t="s">
        <v>620</v>
      </c>
    </row>
    <row r="71" spans="2:4" ht="15.75" thickBot="1" x14ac:dyDescent="0.3">
      <c r="B71" s="43" t="s">
        <v>405</v>
      </c>
      <c r="C71" s="3" t="s">
        <v>620</v>
      </c>
    </row>
    <row r="72" spans="2:4" ht="15.75" thickBot="1" x14ac:dyDescent="0.3">
      <c r="B72" s="43" t="s">
        <v>413</v>
      </c>
      <c r="C72" s="3" t="s">
        <v>620</v>
      </c>
    </row>
    <row r="73" spans="2:4" ht="15.75" thickBot="1" x14ac:dyDescent="0.3">
      <c r="B73" s="44" t="s">
        <v>418</v>
      </c>
      <c r="C73" s="3" t="s">
        <v>621</v>
      </c>
    </row>
    <row r="74" spans="2:4" ht="15.75" thickBot="1" x14ac:dyDescent="0.3">
      <c r="B74" s="44" t="s">
        <v>400</v>
      </c>
      <c r="C74" s="3" t="s">
        <v>621</v>
      </c>
    </row>
    <row r="75" spans="2:4" ht="15.75" thickBot="1" x14ac:dyDescent="0.3">
      <c r="B75" s="44" t="s">
        <v>408</v>
      </c>
      <c r="C75" s="3" t="s">
        <v>621</v>
      </c>
    </row>
    <row r="76" spans="2:4" ht="15.75" thickBot="1" x14ac:dyDescent="0.3">
      <c r="B76" s="44" t="s">
        <v>416</v>
      </c>
      <c r="C76" s="3" t="s">
        <v>621</v>
      </c>
    </row>
    <row r="77" spans="2:4" x14ac:dyDescent="0.25">
      <c r="B77" s="44" t="s">
        <v>407</v>
      </c>
      <c r="C77" s="3" t="s">
        <v>621</v>
      </c>
    </row>
    <row r="78" spans="2:4" x14ac:dyDescent="0.25">
      <c r="B78" s="40" t="s">
        <v>415</v>
      </c>
      <c r="C78" s="3" t="s">
        <v>621</v>
      </c>
    </row>
    <row r="79" spans="2:4" ht="15.75" thickBot="1" x14ac:dyDescent="0.3">
      <c r="B79" s="45" t="s">
        <v>409</v>
      </c>
      <c r="C79" s="3" t="s">
        <v>621</v>
      </c>
    </row>
  </sheetData>
  <mergeCells count="12">
    <mergeCell ref="B53:B54"/>
    <mergeCell ref="C53:C54"/>
    <mergeCell ref="B3:B4"/>
    <mergeCell ref="C3:C4"/>
    <mergeCell ref="D3:D4"/>
    <mergeCell ref="B37:C37"/>
    <mergeCell ref="B45:C45"/>
    <mergeCell ref="E3:E4"/>
    <mergeCell ref="F3:F4"/>
    <mergeCell ref="B13:C13"/>
    <mergeCell ref="B21:C21"/>
    <mergeCell ref="B29:C29"/>
  </mergeCells>
  <hyperlinks>
    <hyperlink ref="G1" location="Contents!A1" display="&lt;&lt;&lt;" xr:uid="{00000000-0004-0000-0A00-000000000000}"/>
  </hyperlink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18"/>
  <sheetViews>
    <sheetView showGridLines="0" zoomScale="80" zoomScaleNormal="80" workbookViewId="0"/>
  </sheetViews>
  <sheetFormatPr defaultRowHeight="15" x14ac:dyDescent="0.25"/>
  <cols>
    <col min="1" max="1" width="7.140625" style="10" customWidth="1"/>
    <col min="2" max="2" width="18.28515625" style="10" customWidth="1"/>
    <col min="3" max="3" width="11.42578125" customWidth="1"/>
    <col min="4" max="4" width="10.42578125" customWidth="1"/>
    <col min="5" max="5" width="12.85546875" customWidth="1"/>
    <col min="6" max="6" width="14.85546875" customWidth="1"/>
    <col min="7" max="7" width="15" customWidth="1"/>
    <col min="8" max="8" width="17.140625" customWidth="1"/>
    <col min="9" max="9" width="20.42578125" customWidth="1"/>
    <col min="10" max="10" width="15" customWidth="1"/>
    <col min="11" max="11" width="13.5703125" customWidth="1"/>
    <col min="12" max="12" width="17.42578125" customWidth="1"/>
  </cols>
  <sheetData>
    <row r="1" spans="1:9" ht="18.75" x14ac:dyDescent="0.25">
      <c r="A1" s="35" t="s">
        <v>22</v>
      </c>
      <c r="G1" s="60" t="s">
        <v>41</v>
      </c>
      <c r="H1" s="60"/>
      <c r="I1" s="28"/>
    </row>
    <row r="2" spans="1:9" ht="18.75" x14ac:dyDescent="0.25">
      <c r="A2" s="35" t="s">
        <v>420</v>
      </c>
      <c r="G2" s="60"/>
      <c r="H2" s="60"/>
      <c r="I2" s="28"/>
    </row>
    <row r="3" spans="1:9" ht="15.75" x14ac:dyDescent="0.25">
      <c r="A3" s="159" t="s">
        <v>421</v>
      </c>
      <c r="B3" s="34" t="s">
        <v>422</v>
      </c>
      <c r="C3" s="700" t="s">
        <v>423</v>
      </c>
      <c r="D3" s="700"/>
      <c r="E3" s="700"/>
      <c r="F3" s="700"/>
      <c r="G3" s="700"/>
      <c r="H3" s="700"/>
      <c r="I3" s="186"/>
    </row>
    <row r="4" spans="1:9" ht="14.45" customHeight="1" x14ac:dyDescent="0.25">
      <c r="A4" s="168" t="s">
        <v>262</v>
      </c>
      <c r="B4" s="163" t="s">
        <v>244</v>
      </c>
      <c r="C4" s="691" t="s">
        <v>613</v>
      </c>
      <c r="D4" s="691"/>
      <c r="E4" s="691"/>
      <c r="F4" s="691"/>
      <c r="G4" s="691"/>
      <c r="H4" s="691"/>
      <c r="I4" s="187"/>
    </row>
    <row r="5" spans="1:9" ht="66.75" customHeight="1" x14ac:dyDescent="0.25">
      <c r="A5" s="168" t="s">
        <v>266</v>
      </c>
      <c r="B5" s="160" t="s">
        <v>247</v>
      </c>
      <c r="C5" s="691" t="s">
        <v>614</v>
      </c>
      <c r="D5" s="691"/>
      <c r="E5" s="691"/>
      <c r="F5" s="691"/>
      <c r="G5" s="691"/>
      <c r="H5" s="691"/>
      <c r="I5" s="187"/>
    </row>
    <row r="6" spans="1:9" ht="85.5" customHeight="1" x14ac:dyDescent="0.25">
      <c r="A6" s="168" t="s">
        <v>270</v>
      </c>
      <c r="B6" s="160" t="s">
        <v>251</v>
      </c>
      <c r="C6" s="691" t="s">
        <v>617</v>
      </c>
      <c r="D6" s="691"/>
      <c r="E6" s="691"/>
      <c r="F6" s="691"/>
      <c r="G6" s="691"/>
      <c r="H6" s="691"/>
      <c r="I6" s="187"/>
    </row>
    <row r="7" spans="1:9" ht="93" customHeight="1" x14ac:dyDescent="0.25">
      <c r="A7" s="168" t="s">
        <v>122</v>
      </c>
      <c r="B7" s="160" t="s">
        <v>615</v>
      </c>
      <c r="C7" s="691" t="s">
        <v>616</v>
      </c>
      <c r="D7" s="691"/>
      <c r="E7" s="691"/>
      <c r="F7" s="691"/>
      <c r="G7" s="691"/>
      <c r="H7" s="691"/>
      <c r="I7" s="187"/>
    </row>
    <row r="8" spans="1:9" ht="39" customHeight="1" x14ac:dyDescent="0.25">
      <c r="A8" s="168" t="s">
        <v>117</v>
      </c>
      <c r="B8" s="160" t="s">
        <v>253</v>
      </c>
      <c r="C8" s="691" t="s">
        <v>618</v>
      </c>
      <c r="D8" s="691"/>
      <c r="E8" s="691"/>
      <c r="F8" s="691"/>
      <c r="G8" s="691"/>
      <c r="H8" s="691"/>
      <c r="I8" s="187"/>
    </row>
    <row r="9" spans="1:9" ht="15.75" x14ac:dyDescent="0.25">
      <c r="A9" s="161"/>
      <c r="B9" s="162"/>
      <c r="C9" s="162"/>
      <c r="D9" s="162"/>
      <c r="E9" s="162"/>
      <c r="F9" s="162"/>
      <c r="G9" s="162"/>
      <c r="H9" s="162"/>
      <c r="I9" s="162"/>
    </row>
    <row r="10" spans="1:9" ht="18.75" x14ac:dyDescent="0.25">
      <c r="A10" s="728"/>
      <c r="B10" s="728"/>
      <c r="C10" s="728"/>
      <c r="D10" s="728"/>
      <c r="E10" s="728"/>
      <c r="F10" s="728"/>
      <c r="G10" s="728"/>
      <c r="H10" s="728"/>
      <c r="I10" s="728"/>
    </row>
    <row r="11" spans="1:9" ht="15.75" x14ac:dyDescent="0.25">
      <c r="A11" s="729"/>
      <c r="B11" s="729"/>
      <c r="C11" s="730"/>
      <c r="D11" s="730"/>
      <c r="E11" s="730"/>
      <c r="F11" s="730"/>
      <c r="G11" s="730"/>
      <c r="H11" s="730"/>
      <c r="I11" s="730"/>
    </row>
    <row r="12" spans="1:9" ht="15.75" x14ac:dyDescent="0.25">
      <c r="A12" s="729"/>
      <c r="B12" s="729"/>
      <c r="C12" s="427"/>
      <c r="D12" s="428"/>
      <c r="E12" s="428"/>
      <c r="F12" s="428"/>
      <c r="G12" s="428"/>
      <c r="H12" s="428"/>
      <c r="I12" s="428"/>
    </row>
    <row r="13" spans="1:9" ht="15.75" x14ac:dyDescent="0.25">
      <c r="A13" s="429"/>
      <c r="B13" s="162"/>
      <c r="C13" s="430"/>
      <c r="D13" s="430"/>
      <c r="E13" s="430"/>
      <c r="F13" s="430"/>
      <c r="G13" s="430"/>
      <c r="H13" s="430"/>
      <c r="I13" s="430"/>
    </row>
    <row r="14" spans="1:9" ht="15.75" x14ac:dyDescent="0.25">
      <c r="A14" s="429"/>
      <c r="B14" s="162"/>
      <c r="C14" s="430"/>
      <c r="D14" s="430"/>
      <c r="E14" s="430"/>
      <c r="F14" s="430"/>
      <c r="G14" s="430"/>
      <c r="H14" s="430"/>
      <c r="I14" s="430"/>
    </row>
    <row r="15" spans="1:9" ht="15.75" x14ac:dyDescent="0.25">
      <c r="A15" s="429"/>
      <c r="B15" s="162"/>
      <c r="C15" s="430"/>
      <c r="D15" s="430"/>
      <c r="E15" s="430"/>
      <c r="F15" s="430"/>
      <c r="G15" s="430"/>
      <c r="H15" s="430"/>
      <c r="I15" s="430"/>
    </row>
    <row r="16" spans="1:9" ht="15.75" x14ac:dyDescent="0.25">
      <c r="A16" s="429"/>
      <c r="B16" s="162"/>
      <c r="C16" s="430"/>
      <c r="D16" s="430"/>
      <c r="E16" s="430"/>
      <c r="F16" s="430"/>
      <c r="G16" s="430"/>
      <c r="H16" s="430"/>
      <c r="I16" s="430"/>
    </row>
    <row r="17" spans="1:9" ht="15.75" x14ac:dyDescent="0.25">
      <c r="A17" s="429"/>
      <c r="B17" s="162"/>
      <c r="C17" s="430"/>
      <c r="D17" s="430"/>
      <c r="E17" s="430"/>
      <c r="F17" s="430"/>
      <c r="G17" s="430"/>
      <c r="H17" s="430"/>
      <c r="I17" s="430"/>
    </row>
    <row r="18" spans="1:9" x14ac:dyDescent="0.25">
      <c r="B18" s="37"/>
    </row>
  </sheetData>
  <mergeCells count="9">
    <mergeCell ref="A10:I10"/>
    <mergeCell ref="A11:B12"/>
    <mergeCell ref="C11:I11"/>
    <mergeCell ref="C3:H3"/>
    <mergeCell ref="C4:H4"/>
    <mergeCell ref="C5:H5"/>
    <mergeCell ref="C6:H6"/>
    <mergeCell ref="C7:H7"/>
    <mergeCell ref="C8:H8"/>
  </mergeCells>
  <hyperlinks>
    <hyperlink ref="G1" location="Contents!A1" display="&lt;&lt;&lt;" xr:uid="{00000000-0004-0000-0B00-000000000000}"/>
  </hyperlinks>
  <pageMargins left="0.25" right="0.25"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0"/>
  <sheetViews>
    <sheetView showGridLines="0" zoomScale="90" zoomScaleNormal="90" workbookViewId="0"/>
  </sheetViews>
  <sheetFormatPr defaultRowHeight="15" x14ac:dyDescent="0.25"/>
  <cols>
    <col min="1" max="1" width="13.140625" customWidth="1"/>
    <col min="2" max="2" width="26.42578125" customWidth="1"/>
    <col min="3" max="3" width="55.85546875" customWidth="1"/>
  </cols>
  <sheetData>
    <row r="1" spans="1:3" ht="18.75" x14ac:dyDescent="0.25">
      <c r="A1" s="12" t="s">
        <v>464</v>
      </c>
      <c r="C1" s="46"/>
    </row>
    <row r="2" spans="1:3" ht="18.75" x14ac:dyDescent="0.25">
      <c r="A2" s="14" t="s">
        <v>421</v>
      </c>
      <c r="B2" s="14" t="s">
        <v>422</v>
      </c>
      <c r="C2" s="14" t="s">
        <v>465</v>
      </c>
    </row>
    <row r="3" spans="1:3" ht="37.5" x14ac:dyDescent="0.25">
      <c r="A3" s="36">
        <v>5</v>
      </c>
      <c r="B3" s="13" t="s">
        <v>799</v>
      </c>
      <c r="C3" s="13" t="s">
        <v>622</v>
      </c>
    </row>
    <row r="4" spans="1:3" ht="37.5" x14ac:dyDescent="0.25">
      <c r="A4" s="36">
        <v>4</v>
      </c>
      <c r="B4" s="13" t="s">
        <v>800</v>
      </c>
      <c r="C4" s="13" t="s">
        <v>623</v>
      </c>
    </row>
    <row r="5" spans="1:3" ht="37.5" x14ac:dyDescent="0.25">
      <c r="A5" s="36">
        <v>3</v>
      </c>
      <c r="B5" s="13" t="s">
        <v>801</v>
      </c>
      <c r="C5" s="13" t="s">
        <v>624</v>
      </c>
    </row>
    <row r="6" spans="1:3" ht="37.5" x14ac:dyDescent="0.25">
      <c r="A6" s="36">
        <v>2</v>
      </c>
      <c r="B6" s="13" t="s">
        <v>802</v>
      </c>
      <c r="C6" s="13" t="s">
        <v>625</v>
      </c>
    </row>
    <row r="7" spans="1:3" ht="18.75" x14ac:dyDescent="0.25">
      <c r="A7" s="36">
        <v>1</v>
      </c>
      <c r="B7" s="13" t="s">
        <v>803</v>
      </c>
      <c r="C7" s="13" t="s">
        <v>626</v>
      </c>
    </row>
    <row r="9" spans="1:3" ht="95.25" customHeight="1" x14ac:dyDescent="0.25">
      <c r="A9" s="731" t="s">
        <v>804</v>
      </c>
      <c r="B9" s="731"/>
      <c r="C9" s="731"/>
    </row>
    <row r="10" spans="1:3" x14ac:dyDescent="0.25">
      <c r="C10" s="78" t="s">
        <v>41</v>
      </c>
    </row>
  </sheetData>
  <mergeCells count="1">
    <mergeCell ref="A9:C9"/>
  </mergeCells>
  <hyperlinks>
    <hyperlink ref="C10" location="Contents!A1" display="&lt;&lt;&lt;" xr:uid="{00000000-0004-0000-0C00-000000000000}"/>
  </hyperlink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8"/>
  <sheetViews>
    <sheetView showGridLines="0" zoomScale="80" zoomScaleNormal="80" workbookViewId="0"/>
  </sheetViews>
  <sheetFormatPr defaultRowHeight="15" x14ac:dyDescent="0.25"/>
  <cols>
    <col min="1" max="1" width="24.85546875" customWidth="1"/>
    <col min="2" max="2" width="18.5703125" customWidth="1"/>
    <col min="3" max="3" width="20.85546875" customWidth="1"/>
    <col min="4" max="4" width="21.85546875" customWidth="1"/>
    <col min="5" max="5" width="20" customWidth="1"/>
    <col min="6" max="6" width="20.85546875" customWidth="1"/>
  </cols>
  <sheetData>
    <row r="1" spans="1:7" ht="21" thickBot="1" x14ac:dyDescent="0.3">
      <c r="A1" s="15" t="s">
        <v>466</v>
      </c>
      <c r="E1" s="56" t="s">
        <v>41</v>
      </c>
      <c r="F1" s="47"/>
    </row>
    <row r="2" spans="1:7" ht="19.5" thickBot="1" x14ac:dyDescent="0.3">
      <c r="A2" s="732" t="s">
        <v>467</v>
      </c>
      <c r="B2" s="734" t="s">
        <v>468</v>
      </c>
      <c r="C2" s="735"/>
      <c r="D2" s="735"/>
      <c r="E2" s="735"/>
      <c r="F2" s="736"/>
    </row>
    <row r="3" spans="1:7" ht="19.5" thickBot="1" x14ac:dyDescent="0.3">
      <c r="A3" s="733"/>
      <c r="B3" s="48" t="s">
        <v>627</v>
      </c>
      <c r="C3" s="48" t="s">
        <v>628</v>
      </c>
      <c r="D3" s="48" t="s">
        <v>629</v>
      </c>
      <c r="E3" s="48" t="s">
        <v>630</v>
      </c>
      <c r="F3" s="48" t="s">
        <v>631</v>
      </c>
    </row>
    <row r="4" spans="1:7" ht="38.25" thickBot="1" x14ac:dyDescent="0.3">
      <c r="A4" s="16" t="s">
        <v>806</v>
      </c>
      <c r="B4" s="17" t="s">
        <v>632</v>
      </c>
      <c r="C4" s="17" t="s">
        <v>633</v>
      </c>
      <c r="D4" s="17" t="s">
        <v>656</v>
      </c>
      <c r="E4" s="18" t="s">
        <v>641</v>
      </c>
      <c r="F4" s="18" t="s">
        <v>642</v>
      </c>
    </row>
    <row r="5" spans="1:7" ht="38.25" thickBot="1" x14ac:dyDescent="0.3">
      <c r="A5" s="16" t="s">
        <v>807</v>
      </c>
      <c r="B5" s="17" t="s">
        <v>653</v>
      </c>
      <c r="C5" s="17" t="s">
        <v>655</v>
      </c>
      <c r="D5" s="18" t="s">
        <v>646</v>
      </c>
      <c r="E5" s="18" t="s">
        <v>644</v>
      </c>
      <c r="F5" s="18" t="s">
        <v>643</v>
      </c>
    </row>
    <row r="6" spans="1:7" ht="38.25" thickBot="1" x14ac:dyDescent="0.3">
      <c r="A6" s="16" t="s">
        <v>808</v>
      </c>
      <c r="B6" s="17" t="s">
        <v>654</v>
      </c>
      <c r="C6" s="18" t="s">
        <v>650</v>
      </c>
      <c r="D6" s="18" t="s">
        <v>647</v>
      </c>
      <c r="E6" s="18" t="s">
        <v>645</v>
      </c>
      <c r="F6" s="435" t="s">
        <v>639</v>
      </c>
      <c r="G6" s="434"/>
    </row>
    <row r="7" spans="1:7" ht="38.25" thickBot="1" x14ac:dyDescent="0.3">
      <c r="A7" s="16" t="s">
        <v>809</v>
      </c>
      <c r="B7" s="18" t="s">
        <v>651</v>
      </c>
      <c r="C7" s="18" t="s">
        <v>649</v>
      </c>
      <c r="D7" s="18" t="s">
        <v>648</v>
      </c>
      <c r="E7" s="49" t="s">
        <v>640</v>
      </c>
      <c r="F7" s="49" t="s">
        <v>638</v>
      </c>
    </row>
    <row r="8" spans="1:7" ht="38.25" thickBot="1" x14ac:dyDescent="0.3">
      <c r="A8" s="16" t="s">
        <v>810</v>
      </c>
      <c r="B8" s="18" t="s">
        <v>652</v>
      </c>
      <c r="C8" s="49" t="s">
        <v>637</v>
      </c>
      <c r="D8" s="49" t="s">
        <v>636</v>
      </c>
      <c r="E8" s="49" t="s">
        <v>635</v>
      </c>
      <c r="F8" s="49" t="s">
        <v>634</v>
      </c>
    </row>
  </sheetData>
  <mergeCells count="2">
    <mergeCell ref="A2:A3"/>
    <mergeCell ref="B2:F2"/>
  </mergeCells>
  <hyperlinks>
    <hyperlink ref="E1" location="Contents!A1" display="&lt;&lt;&lt;" xr:uid="{00000000-0004-0000-0D00-000000000000}"/>
  </hyperlinks>
  <pageMargins left="0.25" right="0.25"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F28"/>
  <sheetViews>
    <sheetView showGridLines="0" zoomScale="90" zoomScaleNormal="90" workbookViewId="0">
      <selection activeCell="B1" sqref="B1"/>
    </sheetView>
  </sheetViews>
  <sheetFormatPr defaultRowHeight="15" x14ac:dyDescent="0.25"/>
  <cols>
    <col min="1" max="1" width="2.5703125" customWidth="1"/>
    <col min="2" max="2" width="15.5703125" customWidth="1"/>
    <col min="3" max="3" width="26.5703125" customWidth="1"/>
    <col min="4" max="4" width="68.5703125" customWidth="1"/>
    <col min="5" max="5" width="10.85546875" customWidth="1"/>
    <col min="6" max="6" width="68" customWidth="1"/>
  </cols>
  <sheetData>
    <row r="1" spans="2:6" ht="20.25" customHeight="1" x14ac:dyDescent="0.25">
      <c r="B1" s="23" t="s">
        <v>469</v>
      </c>
      <c r="C1" s="15"/>
      <c r="D1" s="15"/>
      <c r="E1" s="61" t="s">
        <v>41</v>
      </c>
      <c r="F1" s="28"/>
    </row>
    <row r="2" spans="2:6" ht="18.75" customHeight="1" x14ac:dyDescent="0.25">
      <c r="B2" s="726" t="s">
        <v>393</v>
      </c>
      <c r="C2" s="742" t="s">
        <v>657</v>
      </c>
      <c r="D2" s="742" t="s">
        <v>479</v>
      </c>
    </row>
    <row r="3" spans="2:6" ht="16.350000000000001" customHeight="1" x14ac:dyDescent="0.25">
      <c r="B3" s="741"/>
      <c r="C3" s="743"/>
      <c r="D3" s="743"/>
    </row>
    <row r="4" spans="2:6" ht="14.25" customHeight="1" x14ac:dyDescent="0.25">
      <c r="B4" s="38" t="s">
        <v>402</v>
      </c>
      <c r="C4" s="744" t="s">
        <v>619</v>
      </c>
      <c r="D4" s="745" t="s">
        <v>658</v>
      </c>
    </row>
    <row r="5" spans="2:6" ht="16.5" customHeight="1" x14ac:dyDescent="0.25">
      <c r="B5" s="38" t="s">
        <v>401</v>
      </c>
      <c r="C5" s="744"/>
      <c r="D5" s="745"/>
    </row>
    <row r="6" spans="2:6" ht="16.5" customHeight="1" x14ac:dyDescent="0.25">
      <c r="B6" s="38" t="s">
        <v>398</v>
      </c>
      <c r="C6" s="744"/>
      <c r="D6" s="745"/>
    </row>
    <row r="7" spans="2:6" ht="19.5" customHeight="1" x14ac:dyDescent="0.25">
      <c r="B7" s="38" t="s">
        <v>410</v>
      </c>
      <c r="C7" s="744"/>
      <c r="D7" s="745"/>
    </row>
    <row r="8" spans="2:6" ht="15.75" customHeight="1" x14ac:dyDescent="0.25">
      <c r="B8" s="38" t="s">
        <v>404</v>
      </c>
      <c r="C8" s="744"/>
      <c r="D8" s="745"/>
    </row>
    <row r="9" spans="2:6" ht="17.25" customHeight="1" x14ac:dyDescent="0.25">
      <c r="B9" s="38" t="s">
        <v>412</v>
      </c>
      <c r="C9" s="744"/>
      <c r="D9" s="745"/>
    </row>
    <row r="10" spans="2:6" ht="15" customHeight="1" x14ac:dyDescent="0.25">
      <c r="B10" s="39" t="s">
        <v>396</v>
      </c>
      <c r="C10" s="740" t="s">
        <v>620</v>
      </c>
      <c r="D10" s="739" t="s">
        <v>659</v>
      </c>
    </row>
    <row r="11" spans="2:6" x14ac:dyDescent="0.25">
      <c r="B11" s="39" t="s">
        <v>395</v>
      </c>
      <c r="C11" s="740"/>
      <c r="D11" s="739"/>
    </row>
    <row r="12" spans="2:6" x14ac:dyDescent="0.25">
      <c r="B12" s="39" t="s">
        <v>403</v>
      </c>
      <c r="C12" s="740"/>
      <c r="D12" s="739"/>
    </row>
    <row r="13" spans="2:6" x14ac:dyDescent="0.25">
      <c r="B13" s="39" t="s">
        <v>399</v>
      </c>
      <c r="C13" s="740"/>
      <c r="D13" s="739"/>
    </row>
    <row r="14" spans="2:6" x14ac:dyDescent="0.25">
      <c r="B14" s="39" t="s">
        <v>397</v>
      </c>
      <c r="C14" s="740"/>
      <c r="D14" s="739"/>
    </row>
    <row r="15" spans="2:6" x14ac:dyDescent="0.25">
      <c r="B15" s="39" t="s">
        <v>411</v>
      </c>
      <c r="C15" s="740"/>
      <c r="D15" s="739"/>
    </row>
    <row r="16" spans="2:6" x14ac:dyDescent="0.25">
      <c r="B16" s="39" t="s">
        <v>406</v>
      </c>
      <c r="C16" s="740"/>
      <c r="D16" s="739"/>
    </row>
    <row r="17" spans="2:4" x14ac:dyDescent="0.25">
      <c r="B17" s="39" t="s">
        <v>405</v>
      </c>
      <c r="C17" s="740"/>
      <c r="D17" s="739"/>
    </row>
    <row r="18" spans="2:4" x14ac:dyDescent="0.25">
      <c r="B18" s="39" t="s">
        <v>417</v>
      </c>
      <c r="C18" s="740"/>
      <c r="D18" s="739"/>
    </row>
    <row r="19" spans="2:4" ht="15" customHeight="1" x14ac:dyDescent="0.25">
      <c r="B19" s="39" t="s">
        <v>414</v>
      </c>
      <c r="C19" s="740"/>
      <c r="D19" s="739"/>
    </row>
    <row r="20" spans="2:4" x14ac:dyDescent="0.25">
      <c r="B20" s="39" t="s">
        <v>413</v>
      </c>
      <c r="C20" s="740"/>
      <c r="D20" s="739"/>
    </row>
    <row r="21" spans="2:4" x14ac:dyDescent="0.25">
      <c r="B21" s="39" t="s">
        <v>419</v>
      </c>
      <c r="C21" s="740"/>
      <c r="D21" s="739"/>
    </row>
    <row r="22" spans="2:4" ht="15" customHeight="1" x14ac:dyDescent="0.25">
      <c r="B22" s="40" t="s">
        <v>400</v>
      </c>
      <c r="C22" s="737" t="s">
        <v>621</v>
      </c>
      <c r="D22" s="738" t="s">
        <v>660</v>
      </c>
    </row>
    <row r="23" spans="2:4" x14ac:dyDescent="0.25">
      <c r="B23" s="40" t="s">
        <v>408</v>
      </c>
      <c r="C23" s="737"/>
      <c r="D23" s="738"/>
    </row>
    <row r="24" spans="2:4" x14ac:dyDescent="0.25">
      <c r="B24" s="40" t="s">
        <v>407</v>
      </c>
      <c r="C24" s="737"/>
      <c r="D24" s="738"/>
    </row>
    <row r="25" spans="2:4" x14ac:dyDescent="0.25">
      <c r="B25" s="40" t="s">
        <v>418</v>
      </c>
      <c r="C25" s="737"/>
      <c r="D25" s="738"/>
    </row>
    <row r="26" spans="2:4" ht="15" customHeight="1" x14ac:dyDescent="0.25">
      <c r="B26" s="40" t="s">
        <v>416</v>
      </c>
      <c r="C26" s="737"/>
      <c r="D26" s="738"/>
    </row>
    <row r="27" spans="2:4" x14ac:dyDescent="0.25">
      <c r="B27" s="40" t="s">
        <v>415</v>
      </c>
      <c r="C27" s="737"/>
      <c r="D27" s="738"/>
    </row>
    <row r="28" spans="2:4" x14ac:dyDescent="0.25">
      <c r="B28" s="40" t="s">
        <v>409</v>
      </c>
      <c r="C28" s="737"/>
      <c r="D28" s="738"/>
    </row>
  </sheetData>
  <mergeCells count="9">
    <mergeCell ref="C22:C28"/>
    <mergeCell ref="D22:D28"/>
    <mergeCell ref="D10:D21"/>
    <mergeCell ref="C10:C21"/>
    <mergeCell ref="B2:B3"/>
    <mergeCell ref="C2:C3"/>
    <mergeCell ref="D2:D3"/>
    <mergeCell ref="C4:C9"/>
    <mergeCell ref="D4:D9"/>
  </mergeCells>
  <hyperlinks>
    <hyperlink ref="E1" location="Contents!A1" display="&lt;&lt;&lt;" xr:uid="{00000000-0004-0000-0E00-000000000000}"/>
  </hyperlinks>
  <pageMargins left="0.25" right="0.25"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J2"/>
  <sheetViews>
    <sheetView showGridLines="0" zoomScaleNormal="100" zoomScaleSheetLayoutView="110" workbookViewId="0">
      <selection activeCell="E4" sqref="E4"/>
    </sheetView>
  </sheetViews>
  <sheetFormatPr defaultRowHeight="15" x14ac:dyDescent="0.25"/>
  <cols>
    <col min="1" max="1" width="2.42578125" customWidth="1"/>
    <col min="6" max="6" width="9.7109375" bestFit="1" customWidth="1"/>
    <col min="11" max="11" width="2.140625" customWidth="1"/>
  </cols>
  <sheetData>
    <row r="1" spans="2:10" x14ac:dyDescent="0.25">
      <c r="B1" t="s">
        <v>30</v>
      </c>
      <c r="C1" t="s">
        <v>470</v>
      </c>
      <c r="F1" s="79"/>
    </row>
    <row r="2" spans="2:10" x14ac:dyDescent="0.25">
      <c r="J2" s="56" t="s">
        <v>41</v>
      </c>
    </row>
  </sheetData>
  <hyperlinks>
    <hyperlink ref="J2" location="Contents!A1" display="&lt;&lt;&lt;" xr:uid="{00000000-0004-0000-0F00-000000000000}"/>
  </hyperlinks>
  <pageMargins left="0.25" right="0.25" top="0.75" bottom="0.75" header="0.3" footer="0.3"/>
  <pageSetup scale="97" orientation="portrait" r:id="rId1"/>
  <drawing r:id="rId2"/>
  <legacyDrawing r:id="rId3"/>
  <oleObjects>
    <mc:AlternateContent xmlns:mc="http://schemas.openxmlformats.org/markup-compatibility/2006">
      <mc:Choice Requires="x14">
        <oleObject progId="Word.Document.12" dvAspect="DVASPECT_ICON" shapeId="134145" r:id="rId4">
          <objectPr defaultSize="0" autoPict="0" r:id="rId5">
            <anchor moveWithCells="1" sizeWithCells="1">
              <from>
                <xdr:col>1</xdr:col>
                <xdr:colOff>57150</xdr:colOff>
                <xdr:row>2</xdr:row>
                <xdr:rowOff>57150</xdr:rowOff>
              </from>
              <to>
                <xdr:col>3</xdr:col>
                <xdr:colOff>352425</xdr:colOff>
                <xdr:row>7</xdr:row>
                <xdr:rowOff>114300</xdr:rowOff>
              </to>
            </anchor>
          </objectPr>
        </oleObject>
      </mc:Choice>
      <mc:Fallback>
        <oleObject progId="Word.Document.12" dvAspect="DVASPECT_ICON" shapeId="134145" r:id="rId4"/>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U35"/>
  <sheetViews>
    <sheetView showGridLines="0" zoomScale="80" zoomScaleNormal="80" workbookViewId="0">
      <selection activeCell="B1" sqref="B1"/>
    </sheetView>
  </sheetViews>
  <sheetFormatPr defaultRowHeight="15" x14ac:dyDescent="0.25"/>
  <cols>
    <col min="1" max="1" width="2.140625" customWidth="1"/>
    <col min="2" max="2" width="3.5703125" customWidth="1"/>
    <col min="3" max="3" width="11.5703125" customWidth="1"/>
    <col min="4" max="4" width="15.42578125" customWidth="1"/>
    <col min="5" max="5" width="14.42578125" customWidth="1"/>
    <col min="6" max="6" width="6.85546875" customWidth="1"/>
    <col min="7" max="7" width="11.42578125" customWidth="1"/>
    <col min="8" max="8" width="12" customWidth="1"/>
    <col min="9" max="9" width="18.42578125" customWidth="1"/>
    <col min="10" max="10" width="19.140625" customWidth="1"/>
    <col min="11" max="11" width="12.140625" customWidth="1"/>
    <col min="12" max="12" width="8.85546875" customWidth="1"/>
    <col min="13" max="13" width="10.85546875" customWidth="1"/>
    <col min="14" max="14" width="11.85546875" customWidth="1"/>
    <col min="15" max="15" width="7.140625" customWidth="1"/>
    <col min="16" max="16" width="9.140625" customWidth="1"/>
    <col min="17" max="17" width="9.7109375" customWidth="1"/>
    <col min="18" max="18" width="8.85546875" customWidth="1"/>
    <col min="19" max="19" width="10" customWidth="1"/>
    <col min="20" max="20" width="10.5703125" customWidth="1"/>
    <col min="21" max="21" width="8.140625" customWidth="1"/>
    <col min="22" max="22" width="2.140625" customWidth="1"/>
  </cols>
  <sheetData>
    <row r="1" spans="2:21" ht="18.75" x14ac:dyDescent="0.3">
      <c r="B1" s="32" t="s">
        <v>31</v>
      </c>
      <c r="D1" s="32" t="s">
        <v>851</v>
      </c>
      <c r="P1" s="757"/>
      <c r="Q1" s="757"/>
      <c r="R1" s="350"/>
      <c r="U1" s="56" t="s">
        <v>41</v>
      </c>
    </row>
    <row r="2" spans="2:21" ht="16.5" thickBot="1" x14ac:dyDescent="0.3">
      <c r="B2" s="126">
        <v>1</v>
      </c>
      <c r="C2" s="126">
        <v>2</v>
      </c>
      <c r="D2" s="154">
        <v>3</v>
      </c>
      <c r="E2" s="126">
        <v>4</v>
      </c>
      <c r="F2" s="126">
        <v>5</v>
      </c>
      <c r="G2" s="126">
        <v>6</v>
      </c>
      <c r="H2" s="126">
        <v>7</v>
      </c>
      <c r="I2" s="126">
        <v>8</v>
      </c>
      <c r="J2" s="126">
        <v>9</v>
      </c>
      <c r="K2" s="126">
        <v>10</v>
      </c>
      <c r="L2" s="126">
        <v>11</v>
      </c>
      <c r="M2" s="126">
        <v>12</v>
      </c>
      <c r="N2" s="126">
        <v>13</v>
      </c>
      <c r="O2" s="126">
        <v>14</v>
      </c>
      <c r="P2" s="126">
        <v>15</v>
      </c>
      <c r="Q2" s="126">
        <v>16</v>
      </c>
      <c r="R2" s="126">
        <v>17</v>
      </c>
      <c r="S2" s="126">
        <v>18</v>
      </c>
      <c r="T2" s="126">
        <v>19</v>
      </c>
      <c r="U2" s="126">
        <v>20</v>
      </c>
    </row>
    <row r="3" spans="2:21" ht="15.75" x14ac:dyDescent="0.25">
      <c r="B3" s="792" t="s">
        <v>471</v>
      </c>
      <c r="C3" s="793"/>
      <c r="D3" s="793"/>
      <c r="E3" s="793"/>
      <c r="F3" s="793"/>
      <c r="G3" s="793"/>
      <c r="H3" s="794"/>
      <c r="I3" s="799" t="s">
        <v>472</v>
      </c>
      <c r="J3" s="800"/>
      <c r="K3" s="800"/>
      <c r="L3" s="800"/>
      <c r="M3" s="801"/>
      <c r="N3" s="763" t="s">
        <v>473</v>
      </c>
      <c r="O3" s="764"/>
      <c r="P3" s="764"/>
      <c r="Q3" s="764"/>
      <c r="R3" s="764"/>
      <c r="S3" s="764"/>
      <c r="T3" s="764"/>
      <c r="U3" s="765"/>
    </row>
    <row r="4" spans="2:21" x14ac:dyDescent="0.25">
      <c r="B4" s="761" t="s">
        <v>474</v>
      </c>
      <c r="C4" s="760" t="s">
        <v>475</v>
      </c>
      <c r="D4" s="779" t="s">
        <v>476</v>
      </c>
      <c r="E4" s="780"/>
      <c r="F4" s="780"/>
      <c r="G4" s="780"/>
      <c r="H4" s="781"/>
      <c r="I4" s="776" t="s">
        <v>477</v>
      </c>
      <c r="J4" s="776" t="s">
        <v>478</v>
      </c>
      <c r="K4" s="758" t="s">
        <v>479</v>
      </c>
      <c r="L4" s="758"/>
      <c r="M4" s="759"/>
      <c r="N4" s="766" t="s">
        <v>480</v>
      </c>
      <c r="O4" s="767"/>
      <c r="P4" s="768"/>
      <c r="Q4" s="772" t="s">
        <v>481</v>
      </c>
      <c r="R4" s="767"/>
      <c r="S4" s="767"/>
      <c r="T4" s="767"/>
      <c r="U4" s="773"/>
    </row>
    <row r="5" spans="2:21" x14ac:dyDescent="0.25">
      <c r="B5" s="762"/>
      <c r="C5" s="760"/>
      <c r="D5" s="782"/>
      <c r="E5" s="783"/>
      <c r="F5" s="783"/>
      <c r="G5" s="783"/>
      <c r="H5" s="784"/>
      <c r="I5" s="777"/>
      <c r="J5" s="777"/>
      <c r="K5" s="758"/>
      <c r="L5" s="758"/>
      <c r="M5" s="759"/>
      <c r="N5" s="769"/>
      <c r="O5" s="770"/>
      <c r="P5" s="771"/>
      <c r="Q5" s="774"/>
      <c r="R5" s="770"/>
      <c r="S5" s="770"/>
      <c r="T5" s="770"/>
      <c r="U5" s="775"/>
    </row>
    <row r="6" spans="2:21" ht="25.5" customHeight="1" x14ac:dyDescent="0.25">
      <c r="B6" s="762"/>
      <c r="C6" s="760"/>
      <c r="D6" s="785" t="s">
        <v>482</v>
      </c>
      <c r="E6" s="760" t="s">
        <v>483</v>
      </c>
      <c r="F6" s="786" t="s">
        <v>484</v>
      </c>
      <c r="G6" s="788" t="s">
        <v>485</v>
      </c>
      <c r="H6" s="790" t="s">
        <v>486</v>
      </c>
      <c r="I6" s="777"/>
      <c r="J6" s="777"/>
      <c r="K6" s="803" t="s">
        <v>487</v>
      </c>
      <c r="L6" s="803" t="s">
        <v>488</v>
      </c>
      <c r="M6" s="805" t="s">
        <v>489</v>
      </c>
      <c r="N6" s="807" t="s">
        <v>490</v>
      </c>
      <c r="O6" s="802" t="s">
        <v>491</v>
      </c>
      <c r="P6" s="802" t="s">
        <v>492</v>
      </c>
      <c r="Q6" s="802" t="s">
        <v>493</v>
      </c>
      <c r="R6" s="797" t="s">
        <v>127</v>
      </c>
      <c r="S6" s="798"/>
      <c r="T6" s="808" t="s">
        <v>494</v>
      </c>
      <c r="U6" s="795" t="s">
        <v>495</v>
      </c>
    </row>
    <row r="7" spans="2:21" ht="24" x14ac:dyDescent="0.25">
      <c r="B7" s="762"/>
      <c r="C7" s="760"/>
      <c r="D7" s="785"/>
      <c r="E7" s="760"/>
      <c r="F7" s="787"/>
      <c r="G7" s="789"/>
      <c r="H7" s="791"/>
      <c r="I7" s="778"/>
      <c r="J7" s="778"/>
      <c r="K7" s="804"/>
      <c r="L7" s="804"/>
      <c r="M7" s="806"/>
      <c r="N7" s="807"/>
      <c r="O7" s="802"/>
      <c r="P7" s="802"/>
      <c r="Q7" s="802"/>
      <c r="R7" s="357" t="s">
        <v>145</v>
      </c>
      <c r="S7" s="357" t="s">
        <v>147</v>
      </c>
      <c r="T7" s="809"/>
      <c r="U7" s="796"/>
    </row>
    <row r="8" spans="2:21" ht="90" x14ac:dyDescent="0.25">
      <c r="B8" s="127" t="s">
        <v>496</v>
      </c>
      <c r="C8" s="137" t="s">
        <v>497</v>
      </c>
      <c r="D8" s="129" t="s">
        <v>498</v>
      </c>
      <c r="E8" s="129" t="s">
        <v>499</v>
      </c>
      <c r="F8" s="143" t="s">
        <v>500</v>
      </c>
      <c r="G8" s="129" t="s">
        <v>501</v>
      </c>
      <c r="H8" s="129"/>
      <c r="I8" s="129" t="s">
        <v>356</v>
      </c>
      <c r="J8" s="129" t="s">
        <v>502</v>
      </c>
      <c r="K8" s="130"/>
      <c r="L8" s="130"/>
      <c r="M8" s="351" t="s">
        <v>503</v>
      </c>
      <c r="N8" s="354" t="s">
        <v>504</v>
      </c>
      <c r="O8" s="137" t="s">
        <v>505</v>
      </c>
      <c r="P8" s="137"/>
      <c r="Q8" s="137"/>
      <c r="R8" s="132"/>
      <c r="S8" s="132"/>
      <c r="T8" s="132"/>
      <c r="U8" s="128"/>
    </row>
    <row r="9" spans="2:21" x14ac:dyDescent="0.25">
      <c r="B9" s="131">
        <v>1</v>
      </c>
      <c r="C9" s="137"/>
      <c r="D9" s="129"/>
      <c r="E9" s="137"/>
      <c r="F9" s="130"/>
      <c r="G9" s="130"/>
      <c r="H9" s="129"/>
      <c r="I9" s="137"/>
      <c r="J9" s="137"/>
      <c r="K9" s="130"/>
      <c r="L9" s="130"/>
      <c r="M9" s="352"/>
      <c r="N9" s="355"/>
      <c r="O9" s="138"/>
      <c r="P9" s="138"/>
      <c r="Q9" s="138"/>
      <c r="R9" s="139"/>
      <c r="S9" s="139"/>
      <c r="T9" s="139"/>
      <c r="U9" s="140"/>
    </row>
    <row r="10" spans="2:21" x14ac:dyDescent="0.25">
      <c r="B10" s="131">
        <v>2</v>
      </c>
      <c r="C10" s="137"/>
      <c r="D10" s="129"/>
      <c r="E10" s="137"/>
      <c r="F10" s="130"/>
      <c r="G10" s="130"/>
      <c r="H10" s="129"/>
      <c r="I10" s="137"/>
      <c r="J10" s="137"/>
      <c r="K10" s="130"/>
      <c r="L10" s="130"/>
      <c r="M10" s="352"/>
      <c r="N10" s="355"/>
      <c r="O10" s="138"/>
      <c r="P10" s="138"/>
      <c r="Q10" s="138"/>
      <c r="R10" s="139"/>
      <c r="S10" s="139"/>
      <c r="T10" s="139"/>
      <c r="U10" s="140"/>
    </row>
    <row r="11" spans="2:21" ht="15.75" thickBot="1" x14ac:dyDescent="0.3">
      <c r="B11" s="133">
        <v>3</v>
      </c>
      <c r="C11" s="135"/>
      <c r="D11" s="135"/>
      <c r="E11" s="135"/>
      <c r="F11" s="135"/>
      <c r="G11" s="135"/>
      <c r="H11" s="135"/>
      <c r="I11" s="135"/>
      <c r="J11" s="135"/>
      <c r="K11" s="135"/>
      <c r="L11" s="135"/>
      <c r="M11" s="353"/>
      <c r="N11" s="356"/>
      <c r="O11" s="135"/>
      <c r="P11" s="135"/>
      <c r="Q11" s="135"/>
      <c r="R11" s="136"/>
      <c r="S11" s="136"/>
      <c r="T11" s="136"/>
      <c r="U11" s="134"/>
    </row>
    <row r="13" spans="2:21" ht="18.75" x14ac:dyDescent="0.25">
      <c r="B13" s="86"/>
      <c r="C13" s="99" t="s">
        <v>506</v>
      </c>
      <c r="D13" s="87"/>
      <c r="E13" s="87"/>
      <c r="F13" s="87"/>
      <c r="G13" s="87"/>
      <c r="H13" s="87"/>
      <c r="I13" s="87"/>
      <c r="J13" s="87"/>
      <c r="K13" s="87"/>
      <c r="L13" s="87"/>
      <c r="M13" s="87"/>
      <c r="N13" s="87"/>
      <c r="O13" s="87"/>
      <c r="P13" s="87"/>
      <c r="Q13" s="87"/>
      <c r="R13" s="87"/>
      <c r="S13" s="87"/>
      <c r="T13" s="87"/>
      <c r="U13" s="88"/>
    </row>
    <row r="14" spans="2:21" ht="15.75" x14ac:dyDescent="0.25">
      <c r="B14" s="89"/>
      <c r="C14" s="81" t="s">
        <v>507</v>
      </c>
      <c r="D14" s="11"/>
      <c r="E14" s="11"/>
      <c r="F14" s="11"/>
      <c r="G14" s="11"/>
      <c r="H14" s="11"/>
      <c r="I14" s="11"/>
      <c r="J14" s="11"/>
      <c r="K14" s="33"/>
      <c r="L14" s="33"/>
      <c r="M14" s="33"/>
      <c r="N14" s="33"/>
      <c r="O14" s="33"/>
      <c r="P14" s="33"/>
      <c r="Q14" s="33"/>
      <c r="R14" s="33"/>
      <c r="S14" s="33"/>
      <c r="T14" s="33"/>
      <c r="U14" s="80"/>
    </row>
    <row r="15" spans="2:21" x14ac:dyDescent="0.25">
      <c r="B15" s="142">
        <v>1</v>
      </c>
      <c r="C15" s="746" t="s">
        <v>508</v>
      </c>
      <c r="D15" s="746"/>
      <c r="E15" s="746"/>
      <c r="F15" s="746"/>
      <c r="G15" s="746"/>
      <c r="H15" s="746"/>
      <c r="I15" s="746"/>
      <c r="J15" s="746"/>
      <c r="K15" s="746"/>
      <c r="L15" s="746"/>
      <c r="M15" s="746"/>
      <c r="N15" s="746"/>
      <c r="O15" s="746"/>
      <c r="P15" s="746"/>
      <c r="Q15" s="746"/>
      <c r="R15" s="746"/>
      <c r="S15" s="746"/>
      <c r="T15" s="746"/>
      <c r="U15" s="747"/>
    </row>
    <row r="16" spans="2:21" x14ac:dyDescent="0.25">
      <c r="B16" s="142">
        <v>2</v>
      </c>
      <c r="C16" s="105" t="s">
        <v>509</v>
      </c>
      <c r="D16" s="105"/>
      <c r="E16" s="105"/>
      <c r="F16" s="105"/>
      <c r="G16" s="105"/>
      <c r="H16" s="105"/>
      <c r="I16" s="105"/>
      <c r="J16" s="105"/>
      <c r="K16" s="105"/>
      <c r="L16" s="105"/>
      <c r="M16" s="105"/>
      <c r="N16" s="105"/>
      <c r="O16" s="105"/>
      <c r="P16" s="105"/>
      <c r="Q16" s="105"/>
      <c r="R16" s="105"/>
      <c r="S16" s="105"/>
      <c r="T16" s="105"/>
      <c r="U16" s="141"/>
    </row>
    <row r="17" spans="2:21" x14ac:dyDescent="0.25">
      <c r="B17" s="142">
        <v>3</v>
      </c>
      <c r="C17" s="751" t="s">
        <v>510</v>
      </c>
      <c r="D17" s="751"/>
      <c r="E17" s="751"/>
      <c r="F17" s="751"/>
      <c r="G17" s="751"/>
      <c r="H17" s="751"/>
      <c r="I17" s="751"/>
      <c r="J17" s="751"/>
      <c r="K17" s="751"/>
      <c r="L17" s="751"/>
      <c r="M17" s="751"/>
      <c r="N17" s="751"/>
      <c r="O17" s="751"/>
      <c r="P17" s="751"/>
      <c r="Q17" s="751"/>
      <c r="R17" s="751"/>
      <c r="S17" s="751"/>
      <c r="T17" s="751"/>
      <c r="U17" s="752"/>
    </row>
    <row r="18" spans="2:21" x14ac:dyDescent="0.25">
      <c r="B18" s="142">
        <v>4</v>
      </c>
      <c r="C18" s="749" t="s">
        <v>511</v>
      </c>
      <c r="D18" s="749"/>
      <c r="E18" s="749"/>
      <c r="F18" s="749"/>
      <c r="G18" s="749"/>
      <c r="H18" s="749"/>
      <c r="I18" s="749"/>
      <c r="J18" s="749"/>
      <c r="K18" s="749"/>
      <c r="L18" s="749"/>
      <c r="M18" s="749"/>
      <c r="N18" s="749"/>
      <c r="O18" s="749"/>
      <c r="P18" s="749"/>
      <c r="Q18" s="749"/>
      <c r="R18" s="749"/>
      <c r="S18" s="749"/>
      <c r="T18" s="749"/>
      <c r="U18" s="750"/>
    </row>
    <row r="19" spans="2:21" x14ac:dyDescent="0.25">
      <c r="B19" s="142">
        <v>5</v>
      </c>
      <c r="C19" s="751" t="s">
        <v>512</v>
      </c>
      <c r="D19" s="751"/>
      <c r="E19" s="751"/>
      <c r="F19" s="751"/>
      <c r="G19" s="751"/>
      <c r="H19" s="751"/>
      <c r="I19" s="751"/>
      <c r="J19" s="751"/>
      <c r="K19" s="751"/>
      <c r="L19" s="751"/>
      <c r="M19" s="751"/>
      <c r="N19" s="751"/>
      <c r="O19" s="751"/>
      <c r="P19" s="751"/>
      <c r="Q19" s="751"/>
      <c r="R19" s="751"/>
      <c r="S19" s="751"/>
      <c r="T19" s="751"/>
      <c r="U19" s="752"/>
    </row>
    <row r="20" spans="2:21" ht="18.75" x14ac:dyDescent="0.25">
      <c r="B20" s="91"/>
      <c r="C20" s="144" t="s">
        <v>513</v>
      </c>
      <c r="D20" s="105"/>
      <c r="E20" s="105"/>
      <c r="F20" s="105"/>
      <c r="G20" s="105"/>
      <c r="H20" s="105"/>
      <c r="I20" s="105"/>
      <c r="J20" s="105"/>
      <c r="K20" s="105"/>
      <c r="L20" s="105"/>
      <c r="M20" s="105"/>
      <c r="N20" s="105"/>
      <c r="O20" s="105"/>
      <c r="P20" s="105"/>
      <c r="Q20" s="105"/>
      <c r="R20" s="105"/>
      <c r="S20" s="105"/>
      <c r="T20" s="105"/>
      <c r="U20" s="141"/>
    </row>
    <row r="21" spans="2:21" x14ac:dyDescent="0.25">
      <c r="B21" s="145" t="s">
        <v>514</v>
      </c>
      <c r="C21" s="82" t="s">
        <v>515</v>
      </c>
      <c r="D21" s="82"/>
      <c r="E21" s="82"/>
      <c r="F21" s="82"/>
      <c r="G21" s="82"/>
      <c r="H21" s="82"/>
      <c r="I21" s="82"/>
      <c r="J21" s="82"/>
      <c r="K21" s="82"/>
      <c r="L21" s="82"/>
      <c r="M21" s="82"/>
      <c r="N21" s="82"/>
      <c r="O21" s="82"/>
      <c r="P21" s="82"/>
      <c r="Q21" s="82"/>
      <c r="R21" s="82"/>
      <c r="S21" s="82"/>
      <c r="T21" s="82"/>
      <c r="U21" s="92"/>
    </row>
    <row r="22" spans="2:21" x14ac:dyDescent="0.25">
      <c r="B22" s="146" t="s">
        <v>516</v>
      </c>
      <c r="C22" s="93" t="s">
        <v>517</v>
      </c>
      <c r="D22" s="93"/>
      <c r="E22" s="93"/>
      <c r="F22" s="93"/>
      <c r="G22" s="93"/>
      <c r="H22" s="93"/>
      <c r="I22" s="93"/>
      <c r="J22" s="93"/>
      <c r="K22" s="93"/>
      <c r="L22" s="93"/>
      <c r="M22" s="93"/>
      <c r="N22" s="93"/>
      <c r="O22" s="93"/>
      <c r="P22" s="93"/>
      <c r="Q22" s="93"/>
      <c r="R22" s="93"/>
      <c r="S22" s="93"/>
      <c r="T22" s="93"/>
      <c r="U22" s="94"/>
    </row>
    <row r="23" spans="2:21" ht="12.75" customHeight="1" x14ac:dyDescent="0.25">
      <c r="B23" s="9"/>
      <c r="C23" s="52"/>
      <c r="D23" s="52"/>
      <c r="E23" s="52"/>
      <c r="F23" s="52"/>
      <c r="G23" s="52"/>
      <c r="H23" s="52"/>
      <c r="I23" s="52"/>
      <c r="J23" s="52"/>
      <c r="K23" s="52"/>
      <c r="L23" s="52"/>
      <c r="M23" s="52"/>
      <c r="N23" s="52"/>
      <c r="O23" s="52"/>
      <c r="P23" s="52"/>
      <c r="Q23" s="52"/>
      <c r="R23" s="52"/>
      <c r="S23" s="52"/>
      <c r="T23" s="52"/>
      <c r="U23" s="52"/>
    </row>
    <row r="24" spans="2:21" ht="18.75" x14ac:dyDescent="0.25">
      <c r="B24" s="90"/>
      <c r="C24" s="748" t="s">
        <v>518</v>
      </c>
      <c r="D24" s="748"/>
      <c r="E24" s="748"/>
      <c r="F24" s="748"/>
      <c r="G24" s="748"/>
      <c r="H24" s="748"/>
      <c r="I24" s="748"/>
      <c r="J24" s="748"/>
      <c r="K24" s="748"/>
      <c r="L24" s="748"/>
      <c r="M24" s="748"/>
      <c r="N24" s="748"/>
      <c r="O24" s="748"/>
      <c r="P24" s="97"/>
      <c r="Q24" s="97"/>
      <c r="R24" s="97"/>
      <c r="S24" s="97"/>
      <c r="T24" s="97"/>
      <c r="U24" s="98"/>
    </row>
    <row r="25" spans="2:21" x14ac:dyDescent="0.25">
      <c r="B25" s="147">
        <v>1</v>
      </c>
      <c r="C25" s="703" t="s">
        <v>519</v>
      </c>
      <c r="D25" s="703"/>
      <c r="E25" s="703"/>
      <c r="F25" s="703"/>
      <c r="G25" s="703"/>
      <c r="H25" s="703"/>
      <c r="I25" s="703"/>
      <c r="J25" s="703"/>
      <c r="K25" s="703"/>
      <c r="L25" s="703"/>
      <c r="M25" s="703"/>
      <c r="N25" s="703"/>
      <c r="O25" s="703"/>
      <c r="P25" s="703"/>
      <c r="Q25" s="703"/>
      <c r="R25" s="703"/>
      <c r="S25" s="703"/>
      <c r="T25" s="703"/>
      <c r="U25" s="753"/>
    </row>
    <row r="26" spans="2:21" x14ac:dyDescent="0.25">
      <c r="B26" s="147">
        <v>2</v>
      </c>
      <c r="C26" s="703" t="s">
        <v>520</v>
      </c>
      <c r="D26" s="703"/>
      <c r="E26" s="703"/>
      <c r="F26" s="703"/>
      <c r="G26" s="703"/>
      <c r="H26" s="703"/>
      <c r="I26" s="703"/>
      <c r="J26" s="703"/>
      <c r="K26" s="703"/>
      <c r="L26" s="703"/>
      <c r="M26" s="703"/>
      <c r="N26" s="703"/>
      <c r="O26" s="703"/>
      <c r="P26" s="703"/>
      <c r="Q26" s="703"/>
      <c r="R26" s="703"/>
      <c r="S26" s="703"/>
      <c r="T26" s="703"/>
      <c r="U26" s="753"/>
    </row>
    <row r="27" spans="2:21" x14ac:dyDescent="0.25">
      <c r="B27" s="147">
        <v>3</v>
      </c>
      <c r="C27" s="703" t="s">
        <v>811</v>
      </c>
      <c r="D27" s="703"/>
      <c r="E27" s="703"/>
      <c r="F27" s="703"/>
      <c r="G27" s="703"/>
      <c r="H27" s="703"/>
      <c r="I27" s="703"/>
      <c r="J27" s="703"/>
      <c r="K27" s="703"/>
      <c r="L27" s="703"/>
      <c r="M27" s="703"/>
      <c r="N27" s="703"/>
      <c r="O27" s="703"/>
      <c r="P27" s="703"/>
      <c r="Q27" s="703"/>
      <c r="R27" s="703"/>
      <c r="S27" s="703"/>
      <c r="T27" s="703"/>
      <c r="U27" s="153"/>
    </row>
    <row r="28" spans="2:21" x14ac:dyDescent="0.25">
      <c r="B28" s="147">
        <v>4</v>
      </c>
      <c r="C28" s="703" t="s">
        <v>521</v>
      </c>
      <c r="D28" s="703"/>
      <c r="E28" s="703"/>
      <c r="F28" s="703"/>
      <c r="G28" s="703"/>
      <c r="H28" s="703"/>
      <c r="I28" s="703"/>
      <c r="J28" s="703"/>
      <c r="K28" s="703"/>
      <c r="L28" s="703"/>
      <c r="M28" s="703"/>
      <c r="N28" s="703"/>
      <c r="O28" s="703"/>
      <c r="P28" s="703"/>
      <c r="Q28" s="703"/>
      <c r="R28" s="703"/>
      <c r="S28" s="703"/>
      <c r="T28" s="703"/>
      <c r="U28" s="753"/>
    </row>
    <row r="29" spans="2:21" x14ac:dyDescent="0.25">
      <c r="B29" s="147">
        <v>5</v>
      </c>
      <c r="C29" s="607" t="s">
        <v>522</v>
      </c>
      <c r="D29" s="607"/>
      <c r="E29" s="607"/>
      <c r="F29" s="607"/>
      <c r="G29" s="607"/>
      <c r="H29" s="607"/>
      <c r="I29" s="607"/>
      <c r="J29" s="607"/>
      <c r="K29" s="607"/>
      <c r="L29" s="607"/>
      <c r="M29" s="607"/>
      <c r="N29" s="607"/>
      <c r="O29" s="607"/>
      <c r="P29" s="607"/>
      <c r="Q29" s="607"/>
      <c r="R29" s="607"/>
      <c r="S29" s="607"/>
      <c r="T29" s="607"/>
      <c r="U29" s="754"/>
    </row>
    <row r="30" spans="2:21" x14ac:dyDescent="0.25">
      <c r="B30" s="147">
        <v>6</v>
      </c>
      <c r="C30" s="607" t="s">
        <v>523</v>
      </c>
      <c r="D30" s="607"/>
      <c r="E30" s="607"/>
      <c r="F30" s="607"/>
      <c r="G30" s="607"/>
      <c r="H30" s="607"/>
      <c r="I30" s="607"/>
      <c r="J30" s="607"/>
      <c r="K30" s="607"/>
      <c r="L30" s="607"/>
      <c r="M30" s="607"/>
      <c r="N30" s="607"/>
      <c r="O30" s="607"/>
      <c r="P30" s="607"/>
      <c r="Q30" s="607"/>
      <c r="R30" s="607"/>
      <c r="S30" s="607"/>
      <c r="T30" s="607"/>
      <c r="U30" s="754"/>
    </row>
    <row r="31" spans="2:21" x14ac:dyDescent="0.25">
      <c r="B31" s="148">
        <v>7</v>
      </c>
      <c r="C31" s="755" t="s">
        <v>524</v>
      </c>
      <c r="D31" s="755"/>
      <c r="E31" s="755"/>
      <c r="F31" s="755"/>
      <c r="G31" s="755"/>
      <c r="H31" s="755"/>
      <c r="I31" s="755"/>
      <c r="J31" s="755"/>
      <c r="K31" s="755"/>
      <c r="L31" s="755"/>
      <c r="M31" s="755"/>
      <c r="N31" s="755"/>
      <c r="O31" s="755"/>
      <c r="P31" s="755"/>
      <c r="Q31" s="755"/>
      <c r="R31" s="755"/>
      <c r="S31" s="755"/>
      <c r="T31" s="755"/>
      <c r="U31" s="756"/>
    </row>
    <row r="32" spans="2:21" ht="14.45" customHeight="1" x14ac:dyDescent="0.25">
      <c r="B32" s="96"/>
      <c r="C32" s="95"/>
      <c r="D32" s="95"/>
      <c r="E32" s="95"/>
      <c r="F32" s="95"/>
      <c r="G32" s="95"/>
      <c r="H32" s="95"/>
      <c r="I32" s="95"/>
      <c r="J32" s="95"/>
      <c r="K32" s="95"/>
      <c r="L32" s="95"/>
      <c r="M32" s="95"/>
      <c r="N32" s="95"/>
      <c r="O32" s="95"/>
      <c r="P32" s="95"/>
      <c r="Q32" s="95"/>
      <c r="R32" s="95"/>
      <c r="S32" s="95"/>
      <c r="T32" s="95"/>
      <c r="U32" s="95"/>
    </row>
    <row r="33" spans="2:21" ht="14.45" customHeight="1" x14ac:dyDescent="0.25">
      <c r="B33" s="96"/>
      <c r="C33" s="607" t="s">
        <v>525</v>
      </c>
      <c r="D33" s="607"/>
      <c r="E33" s="607"/>
      <c r="F33" s="607"/>
      <c r="G33" s="607"/>
      <c r="H33" s="607"/>
      <c r="I33" s="607"/>
      <c r="J33" s="607"/>
      <c r="K33" s="607"/>
      <c r="L33" s="607"/>
      <c r="M33" s="607"/>
      <c r="N33" s="607"/>
      <c r="O33" s="607"/>
      <c r="P33" s="607"/>
      <c r="Q33" s="607"/>
      <c r="R33" s="607"/>
      <c r="S33" s="607"/>
      <c r="T33" s="607"/>
      <c r="U33" s="607"/>
    </row>
    <row r="34" spans="2:21" x14ac:dyDescent="0.25">
      <c r="B34" s="9"/>
      <c r="C34" s="83"/>
      <c r="D34" s="84"/>
      <c r="E34" s="84"/>
      <c r="F34" s="9"/>
      <c r="G34" s="9"/>
      <c r="H34" s="84"/>
      <c r="I34" s="9"/>
      <c r="J34" s="9"/>
      <c r="K34" s="9"/>
      <c r="L34" s="9"/>
      <c r="M34" s="9"/>
      <c r="N34" s="9"/>
      <c r="O34" s="9"/>
      <c r="P34" s="9"/>
      <c r="Q34" s="9"/>
      <c r="R34" s="9"/>
      <c r="S34" s="9"/>
      <c r="T34" s="9"/>
      <c r="U34" s="9"/>
    </row>
    <row r="35" spans="2:21" x14ac:dyDescent="0.25">
      <c r="B35" s="9"/>
      <c r="C35" s="85" t="s">
        <v>526</v>
      </c>
      <c r="D35" s="9"/>
      <c r="E35" s="9"/>
      <c r="F35" s="9"/>
      <c r="G35" s="9"/>
      <c r="H35" s="9"/>
      <c r="I35" s="9"/>
      <c r="J35" s="9"/>
      <c r="K35" s="9"/>
      <c r="L35" s="9"/>
      <c r="M35" s="9"/>
      <c r="N35" s="9"/>
      <c r="O35" s="9"/>
      <c r="P35" s="9"/>
      <c r="Q35" s="9"/>
      <c r="R35" s="9"/>
      <c r="S35" s="9"/>
      <c r="T35" s="9"/>
      <c r="U35" s="9"/>
    </row>
  </sheetData>
  <mergeCells count="40">
    <mergeCell ref="U6:U7"/>
    <mergeCell ref="R6:S6"/>
    <mergeCell ref="I3:M3"/>
    <mergeCell ref="O6:O7"/>
    <mergeCell ref="P6:P7"/>
    <mergeCell ref="Q6:Q7"/>
    <mergeCell ref="K6:K7"/>
    <mergeCell ref="L6:L7"/>
    <mergeCell ref="M6:M7"/>
    <mergeCell ref="N6:N7"/>
    <mergeCell ref="T6:T7"/>
    <mergeCell ref="P1:Q1"/>
    <mergeCell ref="K4:M5"/>
    <mergeCell ref="C4:C7"/>
    <mergeCell ref="B4:B7"/>
    <mergeCell ref="N3:U3"/>
    <mergeCell ref="N4:P5"/>
    <mergeCell ref="Q4:U5"/>
    <mergeCell ref="I4:I7"/>
    <mergeCell ref="J4:J7"/>
    <mergeCell ref="D4:H5"/>
    <mergeCell ref="D6:D7"/>
    <mergeCell ref="E6:E7"/>
    <mergeCell ref="F6:F7"/>
    <mergeCell ref="G6:G7"/>
    <mergeCell ref="H6:H7"/>
    <mergeCell ref="B3:H3"/>
    <mergeCell ref="C15:U15"/>
    <mergeCell ref="C24:O24"/>
    <mergeCell ref="C27:T27"/>
    <mergeCell ref="C33:U33"/>
    <mergeCell ref="C18:U18"/>
    <mergeCell ref="C17:U17"/>
    <mergeCell ref="C19:U19"/>
    <mergeCell ref="C26:U26"/>
    <mergeCell ref="C28:U28"/>
    <mergeCell ref="C29:U29"/>
    <mergeCell ref="C31:U31"/>
    <mergeCell ref="C30:U30"/>
    <mergeCell ref="C25:U25"/>
  </mergeCells>
  <hyperlinks>
    <hyperlink ref="U1" location="Contents!A1" display="&lt;&lt;&lt;" xr:uid="{00000000-0004-0000-1000-000000000000}"/>
  </hyperlinks>
  <pageMargins left="0.25" right="0.25" top="0.75" bottom="0.75" header="0.3" footer="0.3"/>
  <pageSetup paperSize="8" orientation="landscape"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S54"/>
  <sheetViews>
    <sheetView showGridLines="0" zoomScale="70" zoomScaleNormal="70" workbookViewId="0">
      <selection activeCell="O1" sqref="O1"/>
    </sheetView>
  </sheetViews>
  <sheetFormatPr defaultRowHeight="15" x14ac:dyDescent="0.25"/>
  <cols>
    <col min="1" max="2" width="2.140625" customWidth="1"/>
    <col min="4" max="4" width="4.85546875" customWidth="1"/>
    <col min="5" max="5" width="4.42578125" customWidth="1"/>
    <col min="7" max="8" width="4.85546875" customWidth="1"/>
    <col min="10" max="10" width="4.42578125" customWidth="1"/>
    <col min="11" max="11" width="3.5703125" customWidth="1"/>
    <col min="14" max="14" width="10.85546875" customWidth="1"/>
    <col min="15" max="15" width="7.5703125" customWidth="1"/>
    <col min="16" max="16" width="8.140625" customWidth="1"/>
    <col min="17" max="17" width="10.5703125" customWidth="1"/>
    <col min="18" max="18" width="12" customWidth="1"/>
    <col min="19" max="20" width="2.42578125" customWidth="1"/>
  </cols>
  <sheetData>
    <row r="1" spans="2:19" ht="21" x14ac:dyDescent="0.35">
      <c r="C1" s="58" t="s">
        <v>815</v>
      </c>
      <c r="N1" s="56"/>
      <c r="O1" s="56"/>
      <c r="P1" s="56" t="s">
        <v>41</v>
      </c>
      <c r="Q1" s="108"/>
      <c r="R1" s="79"/>
    </row>
    <row r="2" spans="2:19" x14ac:dyDescent="0.25">
      <c r="C2" s="102"/>
    </row>
    <row r="3" spans="2:19" ht="15.75" x14ac:dyDescent="0.25">
      <c r="B3" s="119"/>
      <c r="D3" s="116"/>
      <c r="E3" s="116"/>
      <c r="F3" s="116"/>
      <c r="G3" s="116"/>
      <c r="H3" s="116"/>
      <c r="I3" s="116"/>
      <c r="J3" s="116"/>
      <c r="K3" s="116"/>
      <c r="L3" s="116"/>
      <c r="M3" s="116"/>
      <c r="N3" s="116"/>
      <c r="O3" s="116"/>
      <c r="P3" s="116"/>
      <c r="Q3" s="116"/>
      <c r="R3" s="116"/>
      <c r="S3" s="106"/>
    </row>
    <row r="4" spans="2:19" x14ac:dyDescent="0.25">
      <c r="B4" s="89"/>
      <c r="H4" s="102"/>
      <c r="I4" s="810" t="s">
        <v>529</v>
      </c>
      <c r="J4" s="52"/>
      <c r="K4" s="51"/>
      <c r="N4" s="51"/>
      <c r="S4" s="103"/>
    </row>
    <row r="5" spans="2:19" x14ac:dyDescent="0.25">
      <c r="B5" s="89"/>
      <c r="H5" s="86"/>
      <c r="I5" s="810"/>
      <c r="J5" s="52"/>
      <c r="K5" s="109"/>
      <c r="L5" s="51" t="s">
        <v>530</v>
      </c>
      <c r="P5" s="51" t="s">
        <v>531</v>
      </c>
      <c r="S5" s="103"/>
    </row>
    <row r="6" spans="2:19" ht="15.75" thickBot="1" x14ac:dyDescent="0.3">
      <c r="B6" s="89"/>
      <c r="E6" s="102"/>
      <c r="F6" s="811" t="s">
        <v>532</v>
      </c>
      <c r="G6" s="123"/>
      <c r="H6" s="89"/>
      <c r="K6" s="9"/>
      <c r="L6" s="111" t="s">
        <v>527</v>
      </c>
      <c r="M6" s="112" t="s">
        <v>533</v>
      </c>
      <c r="N6" s="170" t="s">
        <v>528</v>
      </c>
      <c r="P6" s="121" t="s">
        <v>534</v>
      </c>
      <c r="Q6" s="812" t="s">
        <v>535</v>
      </c>
      <c r="R6" s="813"/>
      <c r="S6" s="103"/>
    </row>
    <row r="7" spans="2:19" x14ac:dyDescent="0.25">
      <c r="B7" s="89"/>
      <c r="E7" s="89"/>
      <c r="F7" s="811"/>
      <c r="G7" s="9"/>
      <c r="H7" s="89"/>
      <c r="K7" s="9"/>
      <c r="L7" s="814" t="s">
        <v>536</v>
      </c>
      <c r="M7" s="817" t="s">
        <v>532</v>
      </c>
      <c r="N7" s="171" t="s">
        <v>529</v>
      </c>
      <c r="O7" s="110"/>
      <c r="P7" s="122">
        <v>1</v>
      </c>
      <c r="Q7" s="819" t="s">
        <v>537</v>
      </c>
      <c r="R7" s="820"/>
      <c r="S7" s="103"/>
    </row>
    <row r="8" spans="2:19" x14ac:dyDescent="0.25">
      <c r="B8" s="89"/>
      <c r="E8" s="89"/>
      <c r="H8" s="101"/>
      <c r="I8" s="810" t="s">
        <v>538</v>
      </c>
      <c r="J8" s="52"/>
      <c r="K8" s="9"/>
      <c r="L8" s="815"/>
      <c r="M8" s="818"/>
      <c r="N8" s="171" t="s">
        <v>538</v>
      </c>
      <c r="O8" s="110"/>
      <c r="P8" s="122">
        <v>2</v>
      </c>
      <c r="Q8" s="819" t="s">
        <v>539</v>
      </c>
      <c r="R8" s="820"/>
      <c r="S8" s="103"/>
    </row>
    <row r="9" spans="2:19" x14ac:dyDescent="0.25">
      <c r="B9" s="89"/>
      <c r="E9" s="89"/>
      <c r="I9" s="810"/>
      <c r="J9" s="52"/>
      <c r="K9" s="9"/>
      <c r="L9" s="815"/>
      <c r="M9" s="114" t="s">
        <v>356</v>
      </c>
      <c r="N9" s="171" t="s">
        <v>540</v>
      </c>
      <c r="O9" s="110"/>
      <c r="P9" s="122">
        <v>3</v>
      </c>
      <c r="Q9" s="819" t="s">
        <v>541</v>
      </c>
      <c r="R9" s="820"/>
      <c r="S9" s="103"/>
    </row>
    <row r="10" spans="2:19" ht="15.75" thickBot="1" x14ac:dyDescent="0.3">
      <c r="B10" s="89"/>
      <c r="E10" s="89"/>
      <c r="K10" s="9"/>
      <c r="L10" s="815"/>
      <c r="M10" s="817" t="s">
        <v>542</v>
      </c>
      <c r="N10" s="171" t="s">
        <v>543</v>
      </c>
      <c r="O10" s="110"/>
      <c r="P10" s="122">
        <v>4</v>
      </c>
      <c r="Q10" s="819" t="s">
        <v>544</v>
      </c>
      <c r="R10" s="820"/>
      <c r="S10" s="103"/>
    </row>
    <row r="11" spans="2:19" ht="15.75" thickBot="1" x14ac:dyDescent="0.3">
      <c r="B11" s="89"/>
      <c r="C11" s="814" t="s">
        <v>536</v>
      </c>
      <c r="D11" s="102"/>
      <c r="E11" s="101"/>
      <c r="F11" s="102"/>
      <c r="G11" s="102"/>
      <c r="H11" s="102"/>
      <c r="I11" s="810" t="s">
        <v>540</v>
      </c>
      <c r="J11" s="52"/>
      <c r="L11" s="816"/>
      <c r="M11" s="818"/>
      <c r="N11" s="171" t="s">
        <v>545</v>
      </c>
      <c r="O11" s="110"/>
      <c r="P11" s="122">
        <v>5</v>
      </c>
      <c r="Q11" s="819" t="s">
        <v>546</v>
      </c>
      <c r="R11" s="820"/>
      <c r="S11" s="103"/>
    </row>
    <row r="12" spans="2:19" ht="15.75" thickBot="1" x14ac:dyDescent="0.3">
      <c r="B12" s="89"/>
      <c r="C12" s="816"/>
      <c r="E12" s="89"/>
      <c r="I12" s="810"/>
      <c r="J12" s="52"/>
      <c r="S12" s="103"/>
    </row>
    <row r="13" spans="2:19" x14ac:dyDescent="0.25">
      <c r="B13" s="89"/>
      <c r="E13" s="89"/>
      <c r="S13" s="103"/>
    </row>
    <row r="14" spans="2:19" ht="14.45" customHeight="1" x14ac:dyDescent="0.25">
      <c r="B14" s="89"/>
      <c r="E14" s="89"/>
      <c r="H14" s="102"/>
      <c r="I14" s="810" t="s">
        <v>543</v>
      </c>
      <c r="J14" s="52"/>
      <c r="L14" s="117"/>
      <c r="M14" s="117"/>
      <c r="N14" s="117"/>
      <c r="O14" s="117"/>
      <c r="P14" s="117"/>
      <c r="Q14" s="117"/>
      <c r="R14" s="117"/>
      <c r="S14" s="103"/>
    </row>
    <row r="15" spans="2:19" x14ac:dyDescent="0.25">
      <c r="B15" s="89"/>
      <c r="E15" s="89"/>
      <c r="H15" s="86"/>
      <c r="I15" s="810"/>
      <c r="J15" s="52"/>
      <c r="L15" s="117"/>
      <c r="M15" s="117"/>
      <c r="N15" s="117"/>
      <c r="O15" s="117"/>
      <c r="P15" s="117"/>
      <c r="Q15" s="117"/>
      <c r="R15" s="117"/>
      <c r="S15" s="103"/>
    </row>
    <row r="16" spans="2:19" x14ac:dyDescent="0.25">
      <c r="B16" s="89"/>
      <c r="E16" s="101"/>
      <c r="F16" s="811" t="s">
        <v>542</v>
      </c>
      <c r="G16" s="123"/>
      <c r="H16" s="89"/>
      <c r="L16" s="117"/>
      <c r="N16" s="117"/>
      <c r="O16" s="117"/>
      <c r="P16" s="117"/>
      <c r="Q16" s="117"/>
      <c r="R16" s="117"/>
      <c r="S16" s="103"/>
    </row>
    <row r="17" spans="2:19" x14ac:dyDescent="0.25">
      <c r="B17" s="89"/>
      <c r="F17" s="811"/>
      <c r="G17" s="9"/>
      <c r="H17" s="89"/>
      <c r="L17" s="117"/>
      <c r="M17" s="117"/>
      <c r="N17" s="117"/>
      <c r="O17" s="117"/>
      <c r="P17" s="117"/>
      <c r="Q17" s="117"/>
      <c r="R17" s="117"/>
      <c r="S17" s="103"/>
    </row>
    <row r="18" spans="2:19" x14ac:dyDescent="0.25">
      <c r="B18" s="89"/>
      <c r="H18" s="101"/>
      <c r="I18" s="810" t="s">
        <v>545</v>
      </c>
      <c r="J18" s="52"/>
      <c r="L18" s="117"/>
      <c r="M18" s="117"/>
      <c r="N18" s="117"/>
      <c r="O18" s="117"/>
      <c r="P18" s="117"/>
      <c r="Q18" s="117"/>
      <c r="R18" s="117"/>
      <c r="S18" s="103"/>
    </row>
    <row r="19" spans="2:19" ht="18.75" x14ac:dyDescent="0.3">
      <c r="B19" s="89"/>
      <c r="I19" s="810"/>
      <c r="J19" s="52"/>
      <c r="L19" s="117"/>
      <c r="M19" s="124" t="s">
        <v>547</v>
      </c>
      <c r="N19" s="117"/>
      <c r="O19" s="117"/>
      <c r="P19" s="117"/>
      <c r="Q19" s="117"/>
      <c r="R19" s="117"/>
      <c r="S19" s="103"/>
    </row>
    <row r="20" spans="2:19" x14ac:dyDescent="0.25">
      <c r="B20" s="101"/>
      <c r="C20" s="102"/>
      <c r="D20" s="102"/>
      <c r="E20" s="102"/>
      <c r="F20" s="102"/>
      <c r="G20" s="102"/>
      <c r="H20" s="102"/>
      <c r="I20" s="102"/>
      <c r="J20" s="102"/>
      <c r="K20" s="102"/>
      <c r="L20" s="102"/>
      <c r="M20" s="118"/>
      <c r="N20" s="118"/>
      <c r="O20" s="118"/>
      <c r="P20" s="118"/>
      <c r="Q20" s="118"/>
      <c r="R20" s="118"/>
      <c r="S20" s="104"/>
    </row>
    <row r="22" spans="2:19" ht="18.75" x14ac:dyDescent="0.3">
      <c r="B22" s="119"/>
      <c r="C22" s="125" t="s">
        <v>548</v>
      </c>
      <c r="D22" s="116"/>
      <c r="E22" s="116"/>
      <c r="F22" s="116"/>
      <c r="G22" s="116"/>
      <c r="H22" s="116"/>
      <c r="I22" s="116"/>
      <c r="J22" s="116"/>
      <c r="K22" s="116"/>
      <c r="L22" s="116"/>
      <c r="M22" s="116"/>
      <c r="N22" s="116"/>
      <c r="O22" s="116"/>
      <c r="P22" s="116"/>
      <c r="Q22" s="116"/>
      <c r="R22" s="116"/>
      <c r="S22" s="106"/>
    </row>
    <row r="23" spans="2:19" x14ac:dyDescent="0.25">
      <c r="B23" s="89"/>
      <c r="S23" s="103"/>
    </row>
    <row r="24" spans="2:19" x14ac:dyDescent="0.25">
      <c r="B24" s="89"/>
      <c r="C24" s="821" t="s">
        <v>536</v>
      </c>
      <c r="D24" s="166"/>
      <c r="E24" s="51"/>
      <c r="F24" s="51"/>
      <c r="G24" s="51"/>
      <c r="H24" s="166"/>
      <c r="I24" s="810" t="s">
        <v>529</v>
      </c>
      <c r="L24" s="51" t="s">
        <v>549</v>
      </c>
      <c r="P24" s="51" t="s">
        <v>531</v>
      </c>
      <c r="S24" s="103"/>
    </row>
    <row r="25" spans="2:19" ht="15.75" thickBot="1" x14ac:dyDescent="0.3">
      <c r="B25" s="89"/>
      <c r="C25" s="821"/>
      <c r="D25" s="51"/>
      <c r="E25" s="165"/>
      <c r="F25" s="51"/>
      <c r="G25" s="51"/>
      <c r="H25" s="165"/>
      <c r="I25" s="810"/>
      <c r="L25" s="170" t="s">
        <v>527</v>
      </c>
      <c r="M25" s="169" t="s">
        <v>533</v>
      </c>
      <c r="N25" s="170" t="s">
        <v>528</v>
      </c>
      <c r="P25" s="121" t="s">
        <v>534</v>
      </c>
      <c r="Q25" s="812" t="s">
        <v>535</v>
      </c>
      <c r="R25" s="813"/>
      <c r="S25" s="103"/>
    </row>
    <row r="26" spans="2:19" ht="15.75" thickBot="1" x14ac:dyDescent="0.3">
      <c r="B26" s="89"/>
      <c r="C26" s="51"/>
      <c r="D26" s="51"/>
      <c r="E26" s="165"/>
      <c r="F26" s="51"/>
      <c r="G26" s="51"/>
      <c r="H26" s="165"/>
      <c r="I26" s="51"/>
      <c r="L26" s="822" t="s">
        <v>536</v>
      </c>
      <c r="M26" s="824" t="s">
        <v>532</v>
      </c>
      <c r="N26" s="827" t="s">
        <v>529</v>
      </c>
      <c r="O26" s="829"/>
      <c r="P26" s="830">
        <v>1</v>
      </c>
      <c r="Q26" s="832" t="s">
        <v>537</v>
      </c>
      <c r="R26" s="833"/>
      <c r="S26" s="103"/>
    </row>
    <row r="27" spans="2:19" x14ac:dyDescent="0.25">
      <c r="B27" s="89"/>
      <c r="C27" s="821" t="s">
        <v>550</v>
      </c>
      <c r="D27" s="166"/>
      <c r="E27" s="164"/>
      <c r="F27" s="824" t="s">
        <v>532</v>
      </c>
      <c r="G27" s="166"/>
      <c r="H27" s="164"/>
      <c r="I27" s="810" t="s">
        <v>538</v>
      </c>
      <c r="L27" s="823"/>
      <c r="M27" s="825"/>
      <c r="N27" s="828"/>
      <c r="O27" s="829"/>
      <c r="P27" s="831"/>
      <c r="Q27" s="834"/>
      <c r="R27" s="835"/>
      <c r="S27" s="103"/>
    </row>
    <row r="28" spans="2:19" ht="15.75" thickBot="1" x14ac:dyDescent="0.3">
      <c r="B28" s="89"/>
      <c r="C28" s="821"/>
      <c r="D28" s="51"/>
      <c r="E28" s="165"/>
      <c r="F28" s="826"/>
      <c r="G28" s="51"/>
      <c r="H28" s="165"/>
      <c r="I28" s="810"/>
      <c r="L28" s="822" t="s">
        <v>550</v>
      </c>
      <c r="M28" s="825"/>
      <c r="N28" s="836" t="s">
        <v>538</v>
      </c>
      <c r="O28" s="829"/>
      <c r="P28" s="830">
        <v>2</v>
      </c>
      <c r="Q28" s="832" t="s">
        <v>551</v>
      </c>
      <c r="R28" s="833"/>
      <c r="S28" s="103"/>
    </row>
    <row r="29" spans="2:19" x14ac:dyDescent="0.25">
      <c r="B29" s="89"/>
      <c r="C29" s="51"/>
      <c r="D29" s="51"/>
      <c r="E29" s="165"/>
      <c r="F29" s="51"/>
      <c r="G29" s="51"/>
      <c r="H29" s="165"/>
      <c r="I29" s="51"/>
      <c r="L29" s="823"/>
      <c r="M29" s="825"/>
      <c r="N29" s="837"/>
      <c r="O29" s="829"/>
      <c r="P29" s="831"/>
      <c r="Q29" s="834"/>
      <c r="R29" s="835"/>
      <c r="S29" s="103"/>
    </row>
    <row r="30" spans="2:19" x14ac:dyDescent="0.25">
      <c r="B30" s="89"/>
      <c r="C30" s="821" t="s">
        <v>552</v>
      </c>
      <c r="D30" s="166"/>
      <c r="E30" s="165"/>
      <c r="F30" s="51"/>
      <c r="G30" s="51"/>
      <c r="H30" s="164"/>
      <c r="I30" s="810" t="s">
        <v>540</v>
      </c>
      <c r="L30" s="822" t="s">
        <v>552</v>
      </c>
      <c r="M30" s="825"/>
      <c r="N30" s="836" t="s">
        <v>540</v>
      </c>
      <c r="O30" s="829"/>
      <c r="P30" s="830">
        <v>3</v>
      </c>
      <c r="Q30" s="832" t="s">
        <v>553</v>
      </c>
      <c r="R30" s="833"/>
      <c r="S30" s="103"/>
    </row>
    <row r="31" spans="2:19" ht="15.75" thickBot="1" x14ac:dyDescent="0.3">
      <c r="B31" s="89"/>
      <c r="C31" s="821"/>
      <c r="D31" s="51"/>
      <c r="E31" s="51"/>
      <c r="F31" s="51"/>
      <c r="G31" s="51"/>
      <c r="H31" s="51"/>
      <c r="I31" s="810"/>
      <c r="L31" s="823"/>
      <c r="M31" s="826"/>
      <c r="N31" s="837"/>
      <c r="O31" s="829"/>
      <c r="P31" s="831"/>
      <c r="Q31" s="834"/>
      <c r="R31" s="835"/>
      <c r="S31" s="103"/>
    </row>
    <row r="32" spans="2:19" x14ac:dyDescent="0.25">
      <c r="B32" s="101"/>
      <c r="C32" s="102"/>
      <c r="D32" s="102"/>
      <c r="E32" s="102"/>
      <c r="F32" s="102"/>
      <c r="G32" s="102"/>
      <c r="H32" s="102"/>
      <c r="I32" s="102"/>
      <c r="J32" s="102"/>
      <c r="K32" s="102"/>
      <c r="L32" s="102"/>
      <c r="M32" s="102"/>
      <c r="N32" s="102"/>
      <c r="O32" s="102"/>
      <c r="P32" s="102"/>
      <c r="Q32" s="102"/>
      <c r="R32" s="102"/>
      <c r="S32" s="104"/>
    </row>
    <row r="34" spans="2:19" x14ac:dyDescent="0.25">
      <c r="B34" s="86"/>
      <c r="C34" s="116"/>
      <c r="D34" s="116"/>
      <c r="E34" s="116"/>
      <c r="F34" s="116"/>
      <c r="G34" s="116"/>
      <c r="H34" s="116"/>
      <c r="I34" s="116"/>
      <c r="J34" s="116"/>
      <c r="K34" s="116"/>
      <c r="L34" s="116"/>
      <c r="M34" s="116"/>
      <c r="N34" s="116"/>
      <c r="O34" s="116"/>
      <c r="P34" s="116"/>
      <c r="Q34" s="116"/>
      <c r="R34" s="116"/>
      <c r="S34" s="106"/>
    </row>
    <row r="35" spans="2:19" x14ac:dyDescent="0.25">
      <c r="B35" s="89"/>
      <c r="C35" s="821" t="s">
        <v>536</v>
      </c>
      <c r="D35" s="166"/>
      <c r="E35" s="51"/>
      <c r="F35" s="51"/>
      <c r="G35" s="51"/>
      <c r="H35" s="51"/>
      <c r="I35" s="51"/>
      <c r="S35" s="103"/>
    </row>
    <row r="36" spans="2:19" x14ac:dyDescent="0.25">
      <c r="B36" s="89"/>
      <c r="C36" s="821"/>
      <c r="D36" s="51"/>
      <c r="E36" s="165"/>
      <c r="F36" s="51"/>
      <c r="G36" s="51"/>
      <c r="H36" s="51"/>
      <c r="I36" s="51"/>
      <c r="K36" s="51"/>
      <c r="N36" s="51"/>
      <c r="S36" s="103"/>
    </row>
    <row r="37" spans="2:19" x14ac:dyDescent="0.25">
      <c r="B37" s="89"/>
      <c r="C37" s="51"/>
      <c r="D37" s="51"/>
      <c r="E37" s="164"/>
      <c r="F37" s="811" t="s">
        <v>532</v>
      </c>
      <c r="G37" s="166"/>
      <c r="H37" s="51"/>
      <c r="I37" s="51"/>
      <c r="K37" s="109"/>
      <c r="L37" s="109"/>
      <c r="M37" s="109"/>
      <c r="N37" s="113"/>
      <c r="O37" s="51"/>
      <c r="S37" s="103"/>
    </row>
    <row r="38" spans="2:19" x14ac:dyDescent="0.25">
      <c r="B38" s="89"/>
      <c r="C38" s="51"/>
      <c r="D38" s="51"/>
      <c r="E38" s="165"/>
      <c r="F38" s="811"/>
      <c r="G38" s="51"/>
      <c r="H38" s="165"/>
      <c r="I38" s="51"/>
      <c r="K38" s="9"/>
      <c r="L38" s="51" t="s">
        <v>554</v>
      </c>
      <c r="P38" s="120" t="s">
        <v>531</v>
      </c>
      <c r="S38" s="103"/>
    </row>
    <row r="39" spans="2:19" ht="15.75" thickBot="1" x14ac:dyDescent="0.3">
      <c r="B39" s="89"/>
      <c r="C39" s="821" t="s">
        <v>550</v>
      </c>
      <c r="D39" s="166"/>
      <c r="E39" s="165"/>
      <c r="F39" s="51"/>
      <c r="G39" s="51"/>
      <c r="H39" s="165"/>
      <c r="I39" s="51"/>
      <c r="K39" s="9"/>
      <c r="L39" s="169" t="s">
        <v>528</v>
      </c>
      <c r="M39" s="170" t="s">
        <v>533</v>
      </c>
      <c r="N39" s="170" t="s">
        <v>527</v>
      </c>
      <c r="P39" s="121" t="s">
        <v>534</v>
      </c>
      <c r="Q39" s="812" t="s">
        <v>535</v>
      </c>
      <c r="R39" s="813"/>
      <c r="S39" s="103"/>
    </row>
    <row r="40" spans="2:19" ht="15.75" thickBot="1" x14ac:dyDescent="0.3">
      <c r="B40" s="89"/>
      <c r="C40" s="821"/>
      <c r="D40" s="51"/>
      <c r="E40" s="51"/>
      <c r="F40" s="51"/>
      <c r="G40" s="51"/>
      <c r="H40" s="165"/>
      <c r="I40" s="51"/>
      <c r="L40" s="838" t="s">
        <v>529</v>
      </c>
      <c r="M40" s="841" t="s">
        <v>532</v>
      </c>
      <c r="N40" s="115" t="s">
        <v>536</v>
      </c>
      <c r="O40" s="3"/>
      <c r="P40" s="122">
        <v>1</v>
      </c>
      <c r="Q40" s="819" t="s">
        <v>537</v>
      </c>
      <c r="R40" s="820"/>
      <c r="S40" s="103"/>
    </row>
    <row r="41" spans="2:19" x14ac:dyDescent="0.25">
      <c r="B41" s="89"/>
      <c r="C41" s="51"/>
      <c r="D41" s="51"/>
      <c r="E41" s="51"/>
      <c r="F41" s="51"/>
      <c r="G41" s="51"/>
      <c r="H41" s="172"/>
      <c r="I41" s="843" t="s">
        <v>529</v>
      </c>
      <c r="L41" s="839"/>
      <c r="M41" s="842"/>
      <c r="N41" s="115" t="s">
        <v>550</v>
      </c>
      <c r="O41" s="3"/>
      <c r="P41" s="122">
        <v>2</v>
      </c>
      <c r="Q41" s="819" t="s">
        <v>555</v>
      </c>
      <c r="R41" s="820"/>
      <c r="S41" s="103"/>
    </row>
    <row r="42" spans="2:19" ht="15.75" thickBot="1" x14ac:dyDescent="0.3">
      <c r="B42" s="89"/>
      <c r="C42" s="51"/>
      <c r="D42" s="51"/>
      <c r="E42" s="51"/>
      <c r="F42" s="51"/>
      <c r="G42" s="51"/>
      <c r="H42" s="165"/>
      <c r="I42" s="844"/>
      <c r="L42" s="839"/>
      <c r="M42" s="841" t="s">
        <v>542</v>
      </c>
      <c r="N42" s="115" t="s">
        <v>552</v>
      </c>
      <c r="O42" s="3"/>
      <c r="P42" s="122">
        <v>3</v>
      </c>
      <c r="Q42" s="819" t="s">
        <v>556</v>
      </c>
      <c r="R42" s="820"/>
      <c r="S42" s="103"/>
    </row>
    <row r="43" spans="2:19" ht="15.75" thickBot="1" x14ac:dyDescent="0.3">
      <c r="B43" s="89"/>
      <c r="C43" s="821" t="s">
        <v>552</v>
      </c>
      <c r="D43" s="166"/>
      <c r="E43" s="51"/>
      <c r="F43" s="51"/>
      <c r="G43" s="51"/>
      <c r="H43" s="165"/>
      <c r="I43" s="51"/>
      <c r="L43" s="840"/>
      <c r="M43" s="842"/>
      <c r="N43" s="115" t="s">
        <v>557</v>
      </c>
      <c r="O43" s="3"/>
      <c r="P43" s="122">
        <v>4</v>
      </c>
      <c r="Q43" s="819" t="s">
        <v>558</v>
      </c>
      <c r="R43" s="820"/>
      <c r="S43" s="103"/>
    </row>
    <row r="44" spans="2:19" x14ac:dyDescent="0.25">
      <c r="B44" s="89"/>
      <c r="C44" s="821"/>
      <c r="D44" s="51"/>
      <c r="E44" s="165"/>
      <c r="F44" s="51"/>
      <c r="G44" s="51"/>
      <c r="H44" s="165"/>
      <c r="I44" s="51"/>
      <c r="S44" s="103"/>
    </row>
    <row r="45" spans="2:19" x14ac:dyDescent="0.25">
      <c r="B45" s="89"/>
      <c r="C45" s="51"/>
      <c r="D45" s="51"/>
      <c r="E45" s="164"/>
      <c r="F45" s="811" t="s">
        <v>542</v>
      </c>
      <c r="G45" s="166"/>
      <c r="H45" s="165"/>
      <c r="I45" s="51"/>
      <c r="S45" s="103"/>
    </row>
    <row r="46" spans="2:19" x14ac:dyDescent="0.25">
      <c r="B46" s="89"/>
      <c r="C46" s="51"/>
      <c r="D46" s="51"/>
      <c r="E46" s="165"/>
      <c r="F46" s="811"/>
      <c r="G46" s="51"/>
      <c r="H46" s="51"/>
      <c r="I46" s="51"/>
      <c r="S46" s="103"/>
    </row>
    <row r="47" spans="2:19" x14ac:dyDescent="0.25">
      <c r="B47" s="89"/>
      <c r="C47" s="821" t="s">
        <v>557</v>
      </c>
      <c r="D47" s="166"/>
      <c r="E47" s="165"/>
      <c r="F47" s="51"/>
      <c r="G47" s="51"/>
      <c r="H47" s="51"/>
      <c r="I47" s="51"/>
      <c r="S47" s="103"/>
    </row>
    <row r="48" spans="2:19" x14ac:dyDescent="0.25">
      <c r="B48" s="89"/>
      <c r="C48" s="821"/>
      <c r="D48" s="51"/>
      <c r="E48" s="51"/>
      <c r="F48" s="51"/>
      <c r="G48" s="51"/>
      <c r="H48" s="51"/>
      <c r="I48" s="51"/>
      <c r="S48" s="103"/>
    </row>
    <row r="49" spans="2:19" ht="18.75" x14ac:dyDescent="0.3">
      <c r="B49" s="89"/>
      <c r="I49" s="9"/>
      <c r="L49" s="124" t="s">
        <v>559</v>
      </c>
      <c r="S49" s="103"/>
    </row>
    <row r="50" spans="2:19" x14ac:dyDescent="0.25">
      <c r="B50" s="101"/>
      <c r="C50" s="102"/>
      <c r="D50" s="102"/>
      <c r="E50" s="102"/>
      <c r="F50" s="102"/>
      <c r="G50" s="102"/>
      <c r="H50" s="102"/>
      <c r="I50" s="102"/>
      <c r="J50" s="102"/>
      <c r="K50" s="102"/>
      <c r="L50" s="102"/>
      <c r="M50" s="102"/>
      <c r="N50" s="102"/>
      <c r="O50" s="102"/>
      <c r="P50" s="102"/>
      <c r="Q50" s="102"/>
      <c r="R50" s="102"/>
      <c r="S50" s="104"/>
    </row>
    <row r="52" spans="2:19" ht="76.5" customHeight="1" x14ac:dyDescent="0.25">
      <c r="C52" s="439" t="s">
        <v>560</v>
      </c>
      <c r="D52" s="439"/>
      <c r="E52" s="439"/>
      <c r="F52" s="439"/>
      <c r="G52" s="439"/>
      <c r="H52" s="439"/>
      <c r="I52" s="439"/>
      <c r="J52" s="439"/>
      <c r="K52" s="439"/>
      <c r="L52" s="439"/>
      <c r="M52" s="439"/>
      <c r="N52" s="439"/>
      <c r="O52" s="439"/>
      <c r="P52" s="439"/>
      <c r="Q52" s="439"/>
      <c r="R52" s="439"/>
    </row>
    <row r="54" spans="2:19" x14ac:dyDescent="0.25">
      <c r="C54" t="s">
        <v>561</v>
      </c>
    </row>
  </sheetData>
  <mergeCells count="57">
    <mergeCell ref="C52:R52"/>
    <mergeCell ref="C35:C36"/>
    <mergeCell ref="F37:F38"/>
    <mergeCell ref="C39:C40"/>
    <mergeCell ref="Q39:R39"/>
    <mergeCell ref="L40:L43"/>
    <mergeCell ref="M40:M41"/>
    <mergeCell ref="Q40:R40"/>
    <mergeCell ref="I41:I42"/>
    <mergeCell ref="Q41:R41"/>
    <mergeCell ref="M42:M43"/>
    <mergeCell ref="Q42:R42"/>
    <mergeCell ref="C43:C44"/>
    <mergeCell ref="Q43:R43"/>
    <mergeCell ref="F45:F46"/>
    <mergeCell ref="C47:C48"/>
    <mergeCell ref="P30:P31"/>
    <mergeCell ref="Q30:R31"/>
    <mergeCell ref="C27:C28"/>
    <mergeCell ref="F27:F28"/>
    <mergeCell ref="I27:I28"/>
    <mergeCell ref="L28:L29"/>
    <mergeCell ref="N28:N29"/>
    <mergeCell ref="O28:O29"/>
    <mergeCell ref="C24:C25"/>
    <mergeCell ref="I24:I25"/>
    <mergeCell ref="Q25:R25"/>
    <mergeCell ref="L26:L27"/>
    <mergeCell ref="M26:M31"/>
    <mergeCell ref="N26:N27"/>
    <mergeCell ref="O26:O27"/>
    <mergeCell ref="P26:P27"/>
    <mergeCell ref="Q26:R27"/>
    <mergeCell ref="P28:P29"/>
    <mergeCell ref="Q28:R29"/>
    <mergeCell ref="C30:C31"/>
    <mergeCell ref="I30:I31"/>
    <mergeCell ref="L30:L31"/>
    <mergeCell ref="N30:N31"/>
    <mergeCell ref="O30:O31"/>
    <mergeCell ref="C11:C12"/>
    <mergeCell ref="I11:I12"/>
    <mergeCell ref="Q11:R11"/>
    <mergeCell ref="I14:I15"/>
    <mergeCell ref="I18:I19"/>
    <mergeCell ref="F16:F17"/>
    <mergeCell ref="I4:I5"/>
    <mergeCell ref="F6:F7"/>
    <mergeCell ref="Q6:R6"/>
    <mergeCell ref="L7:L11"/>
    <mergeCell ref="M7:M8"/>
    <mergeCell ref="Q7:R7"/>
    <mergeCell ref="I8:I9"/>
    <mergeCell ref="Q8:R8"/>
    <mergeCell ref="Q9:R9"/>
    <mergeCell ref="M10:M11"/>
    <mergeCell ref="Q10:R10"/>
  </mergeCells>
  <hyperlinks>
    <hyperlink ref="P1" location="Contents!A1" display="&lt;&lt;&lt;" xr:uid="{00000000-0004-0000-1200-000000000000}"/>
  </hyperlinks>
  <pageMargins left="0.7" right="0.7" top="0.75" bottom="0.75" header="0.3" footer="0.3"/>
  <pageSetup paperSize="9" orientation="landscape"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L43"/>
  <sheetViews>
    <sheetView zoomScaleNormal="100" workbookViewId="0">
      <selection activeCell="C1" sqref="C1"/>
    </sheetView>
  </sheetViews>
  <sheetFormatPr defaultRowHeight="15" x14ac:dyDescent="0.25"/>
  <cols>
    <col min="1" max="1" width="3.85546875" customWidth="1"/>
    <col min="11" max="11" width="9.85546875" bestFit="1" customWidth="1"/>
  </cols>
  <sheetData>
    <row r="1" spans="2:12" x14ac:dyDescent="0.25">
      <c r="B1" t="s">
        <v>814</v>
      </c>
      <c r="J1" s="56" t="s">
        <v>41</v>
      </c>
      <c r="K1" s="79"/>
    </row>
    <row r="2" spans="2:12" x14ac:dyDescent="0.25">
      <c r="L2" s="56"/>
    </row>
    <row r="43" spans="2:2" x14ac:dyDescent="0.25">
      <c r="B43" t="s">
        <v>562</v>
      </c>
    </row>
  </sheetData>
  <hyperlinks>
    <hyperlink ref="J1" location="Contents!A1" display="&lt;&lt;&lt;" xr:uid="{00000000-0004-0000-1300-000000000000}"/>
  </hyperlinks>
  <pageMargins left="0.25" right="0.25" top="0.75" bottom="0.75" header="0.3" footer="0.3"/>
  <pageSetup orientation="portrait" r:id="rId1"/>
  <drawing r:id="rId2"/>
  <legacyDrawing r:id="rId3"/>
  <oleObjects>
    <mc:AlternateContent xmlns:mc="http://schemas.openxmlformats.org/markup-compatibility/2006">
      <mc:Choice Requires="x14">
        <oleObject progId="Word.Document.12" shapeId="138242" r:id="rId4">
          <objectPr defaultSize="0" autoPict="0" r:id="rId5">
            <anchor moveWithCells="1">
              <from>
                <xdr:col>1</xdr:col>
                <xdr:colOff>0</xdr:colOff>
                <xdr:row>2</xdr:row>
                <xdr:rowOff>0</xdr:rowOff>
              </from>
              <to>
                <xdr:col>10</xdr:col>
                <xdr:colOff>466725</xdr:colOff>
                <xdr:row>38</xdr:row>
                <xdr:rowOff>161925</xdr:rowOff>
              </to>
            </anchor>
          </objectPr>
        </oleObject>
      </mc:Choice>
      <mc:Fallback>
        <oleObject progId="Word.Document.12" shapeId="138242"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7"/>
  <sheetViews>
    <sheetView showGridLines="0" zoomScaleNormal="100" workbookViewId="0">
      <selection activeCell="A5" sqref="A5"/>
    </sheetView>
  </sheetViews>
  <sheetFormatPr defaultRowHeight="15" x14ac:dyDescent="0.25"/>
  <cols>
    <col min="1" max="1" width="4.5703125" style="9" customWidth="1"/>
    <col min="14" max="14" width="10.85546875" customWidth="1"/>
  </cols>
  <sheetData>
    <row r="1" spans="1:14" ht="18.75" x14ac:dyDescent="0.3">
      <c r="A1" s="24" t="s">
        <v>40</v>
      </c>
      <c r="B1" s="25"/>
      <c r="C1" s="25"/>
      <c r="D1" s="25"/>
      <c r="E1" s="25"/>
      <c r="F1" s="25"/>
      <c r="G1" s="25"/>
      <c r="H1" s="25"/>
      <c r="I1" s="25"/>
      <c r="J1" s="25"/>
      <c r="K1" s="25"/>
      <c r="L1" s="189"/>
      <c r="M1" s="25"/>
      <c r="N1" s="56" t="s">
        <v>41</v>
      </c>
    </row>
    <row r="2" spans="1:14" ht="18.75" x14ac:dyDescent="0.3">
      <c r="A2" s="23" t="s">
        <v>42</v>
      </c>
      <c r="B2" s="25"/>
      <c r="C2" s="25"/>
      <c r="D2" s="25"/>
      <c r="E2" s="25"/>
      <c r="F2" s="25"/>
      <c r="G2" s="25"/>
      <c r="H2" s="25"/>
      <c r="I2" s="25"/>
      <c r="J2" s="25"/>
      <c r="K2" s="25"/>
      <c r="L2" s="25"/>
      <c r="M2" s="25"/>
      <c r="N2" s="25"/>
    </row>
    <row r="3" spans="1:14" ht="8.25" customHeight="1" x14ac:dyDescent="0.3">
      <c r="A3" s="24"/>
      <c r="B3" s="25"/>
      <c r="C3" s="25"/>
      <c r="D3" s="25"/>
      <c r="E3" s="25"/>
      <c r="F3" s="25"/>
      <c r="G3" s="25"/>
      <c r="H3" s="25"/>
      <c r="I3" s="25"/>
      <c r="J3" s="25"/>
      <c r="K3" s="25"/>
      <c r="L3" s="25"/>
      <c r="M3" s="25"/>
      <c r="N3" s="25"/>
    </row>
    <row r="4" spans="1:14" ht="18.75" x14ac:dyDescent="0.25">
      <c r="A4" s="64">
        <v>1</v>
      </c>
      <c r="B4" s="65" t="s">
        <v>43</v>
      </c>
      <c r="C4" s="65"/>
      <c r="D4" s="65"/>
      <c r="E4" s="65"/>
      <c r="F4" s="65"/>
      <c r="G4" s="65"/>
      <c r="H4" s="65"/>
      <c r="I4" s="65"/>
      <c r="J4" s="65"/>
      <c r="K4" s="65"/>
      <c r="L4" s="65"/>
      <c r="M4" s="65"/>
      <c r="N4" s="65"/>
    </row>
    <row r="5" spans="1:14" ht="35.85" customHeight="1" x14ac:dyDescent="0.25">
      <c r="A5" s="64">
        <v>2</v>
      </c>
      <c r="B5" s="441" t="s">
        <v>818</v>
      </c>
      <c r="C5" s="441"/>
      <c r="D5" s="441"/>
      <c r="E5" s="441"/>
      <c r="F5" s="441"/>
      <c r="G5" s="441"/>
      <c r="H5" s="441"/>
      <c r="I5" s="441"/>
      <c r="J5" s="441"/>
      <c r="K5" s="441"/>
      <c r="L5" s="441"/>
      <c r="M5" s="441"/>
      <c r="N5" s="441"/>
    </row>
    <row r="6" spans="1:14" ht="18.75" x14ac:dyDescent="0.25">
      <c r="A6" s="64">
        <v>3</v>
      </c>
      <c r="B6" s="188" t="s">
        <v>44</v>
      </c>
      <c r="C6" s="65"/>
      <c r="D6" s="65"/>
      <c r="E6" s="188"/>
      <c r="F6" s="65"/>
      <c r="G6" s="65"/>
      <c r="H6" s="65"/>
      <c r="I6" s="65"/>
      <c r="J6" s="65"/>
      <c r="K6" s="65"/>
      <c r="L6" s="65"/>
      <c r="M6" s="65"/>
      <c r="N6" s="65"/>
    </row>
    <row r="7" spans="1:14" ht="18.75" x14ac:dyDescent="0.25">
      <c r="A7" s="64">
        <v>4</v>
      </c>
      <c r="B7" s="65" t="s">
        <v>45</v>
      </c>
      <c r="C7" s="65"/>
      <c r="D7" s="65"/>
      <c r="E7" s="65"/>
      <c r="F7" s="65"/>
      <c r="G7" s="65"/>
      <c r="H7" s="65"/>
      <c r="I7" s="65"/>
      <c r="J7" s="65"/>
      <c r="K7" s="65"/>
      <c r="L7" s="65"/>
      <c r="M7" s="65"/>
      <c r="N7" s="65"/>
    </row>
    <row r="8" spans="1:14" ht="30.95" customHeight="1" x14ac:dyDescent="0.25">
      <c r="A8" s="64"/>
      <c r="B8" s="438" t="s">
        <v>819</v>
      </c>
      <c r="C8" s="438"/>
      <c r="D8" s="438"/>
      <c r="E8" s="438"/>
      <c r="F8" s="438"/>
      <c r="G8" s="438"/>
      <c r="H8" s="438"/>
      <c r="I8" s="438"/>
      <c r="J8" s="438"/>
      <c r="K8" s="438"/>
      <c r="L8" s="438"/>
      <c r="M8" s="438"/>
      <c r="N8" s="438"/>
    </row>
    <row r="9" spans="1:14" ht="18.75" x14ac:dyDescent="0.25">
      <c r="A9" s="64">
        <v>5</v>
      </c>
      <c r="B9" s="65" t="s">
        <v>46</v>
      </c>
      <c r="C9" s="65"/>
      <c r="D9" s="65"/>
      <c r="E9" s="65"/>
      <c r="F9" s="65"/>
      <c r="G9" s="65"/>
      <c r="H9" s="65"/>
      <c r="I9" s="65"/>
      <c r="J9" s="65"/>
      <c r="K9" s="65"/>
      <c r="L9" s="65"/>
      <c r="M9" s="65"/>
      <c r="N9" s="65"/>
    </row>
    <row r="10" spans="1:14" ht="63" customHeight="1" x14ac:dyDescent="0.25">
      <c r="A10" s="64"/>
      <c r="B10" s="440" t="s">
        <v>817</v>
      </c>
      <c r="C10" s="440"/>
      <c r="D10" s="440"/>
      <c r="E10" s="440"/>
      <c r="F10" s="440"/>
      <c r="G10" s="440"/>
      <c r="H10" s="440"/>
      <c r="I10" s="440"/>
      <c r="J10" s="440"/>
      <c r="K10" s="440"/>
      <c r="L10" s="440"/>
      <c r="M10" s="440"/>
      <c r="N10" s="440"/>
    </row>
    <row r="11" spans="1:14" ht="18.75" x14ac:dyDescent="0.25">
      <c r="A11" s="64">
        <v>8</v>
      </c>
      <c r="B11" s="65" t="s">
        <v>47</v>
      </c>
      <c r="C11" s="65"/>
      <c r="D11" s="65"/>
      <c r="E11" s="65"/>
      <c r="F11" s="65"/>
      <c r="G11" s="65"/>
      <c r="H11" s="65"/>
      <c r="I11" s="65"/>
      <c r="J11" s="65"/>
      <c r="K11" s="65"/>
      <c r="L11" s="65"/>
      <c r="M11" s="65"/>
      <c r="N11" s="65"/>
    </row>
    <row r="12" spans="1:14" ht="18.75" x14ac:dyDescent="0.25">
      <c r="A12" s="64">
        <v>9</v>
      </c>
      <c r="B12" s="188" t="s">
        <v>48</v>
      </c>
      <c r="C12" s="65"/>
      <c r="D12" s="65"/>
      <c r="E12" s="65"/>
      <c r="F12" s="65"/>
      <c r="G12" s="65"/>
      <c r="H12" s="65"/>
      <c r="I12" s="65"/>
      <c r="J12" s="65"/>
      <c r="K12" s="65"/>
      <c r="L12" s="65"/>
      <c r="M12" s="65"/>
      <c r="N12" s="65"/>
    </row>
    <row r="13" spans="1:14" ht="35.85" customHeight="1" x14ac:dyDescent="0.25">
      <c r="A13" s="64">
        <v>10</v>
      </c>
      <c r="B13" s="439" t="s">
        <v>574</v>
      </c>
      <c r="C13" s="439"/>
      <c r="D13" s="439"/>
      <c r="E13" s="439"/>
      <c r="F13" s="439"/>
      <c r="G13" s="439"/>
      <c r="H13" s="439"/>
      <c r="I13" s="439"/>
      <c r="J13" s="439"/>
      <c r="K13" s="439"/>
      <c r="L13" s="439"/>
      <c r="M13" s="439"/>
      <c r="N13" s="439"/>
    </row>
    <row r="14" spans="1:14" ht="15.75" x14ac:dyDescent="0.25">
      <c r="A14" s="11"/>
      <c r="B14" s="11"/>
      <c r="C14" s="11"/>
      <c r="D14" s="11"/>
      <c r="E14" s="11"/>
      <c r="F14" s="11"/>
      <c r="G14" s="11"/>
      <c r="H14" s="11"/>
      <c r="I14" s="11"/>
      <c r="J14" s="11"/>
      <c r="K14" s="11"/>
      <c r="L14" s="11"/>
      <c r="M14" s="11"/>
      <c r="N14" s="11"/>
    </row>
    <row r="15" spans="1:14" ht="15.75" x14ac:dyDescent="0.25">
      <c r="A15" s="29"/>
      <c r="B15" s="30"/>
      <c r="C15" s="21"/>
      <c r="D15" s="21"/>
      <c r="E15" s="21"/>
      <c r="F15" s="21"/>
      <c r="G15" s="21"/>
      <c r="H15" s="21"/>
      <c r="I15" s="21"/>
      <c r="J15" s="21"/>
      <c r="K15" s="21"/>
      <c r="L15" s="21"/>
      <c r="M15" s="21"/>
      <c r="N15" s="21"/>
    </row>
    <row r="16" spans="1:14" x14ac:dyDescent="0.25">
      <c r="B16" s="26"/>
    </row>
    <row r="17" spans="1:1" x14ac:dyDescent="0.25">
      <c r="A17"/>
    </row>
  </sheetData>
  <mergeCells count="4">
    <mergeCell ref="B8:N8"/>
    <mergeCell ref="B13:N13"/>
    <mergeCell ref="B10:N10"/>
    <mergeCell ref="B5:N5"/>
  </mergeCells>
  <hyperlinks>
    <hyperlink ref="N1" location="Contents!A1" display="&lt;&lt;Contents" xr:uid="{00000000-0004-0000-0100-000000000000}"/>
  </hyperlinks>
  <pageMargins left="0.25" right="0.25"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35"/>
  <sheetViews>
    <sheetView showGridLines="0" zoomScaleNormal="100" workbookViewId="0">
      <selection activeCell="B1" sqref="B1"/>
    </sheetView>
  </sheetViews>
  <sheetFormatPr defaultRowHeight="15" x14ac:dyDescent="0.25"/>
  <cols>
    <col min="12" max="12" width="10.5703125" bestFit="1" customWidth="1"/>
  </cols>
  <sheetData>
    <row r="1" spans="1:14" x14ac:dyDescent="0.25">
      <c r="A1" s="51" t="s">
        <v>816</v>
      </c>
    </row>
    <row r="2" spans="1:14" x14ac:dyDescent="0.25">
      <c r="A2" s="51" t="s">
        <v>563</v>
      </c>
      <c r="L2" s="79"/>
      <c r="N2" s="56" t="s">
        <v>41</v>
      </c>
    </row>
    <row r="3" spans="1:14" ht="5.45" customHeight="1" x14ac:dyDescent="0.25"/>
    <row r="28" spans="2:11" x14ac:dyDescent="0.25">
      <c r="B28" s="51" t="s">
        <v>564</v>
      </c>
      <c r="K28" s="56"/>
    </row>
    <row r="29" spans="2:11" x14ac:dyDescent="0.25">
      <c r="B29" s="51" t="s">
        <v>565</v>
      </c>
      <c r="K29" s="56"/>
    </row>
    <row r="30" spans="2:11" x14ac:dyDescent="0.25">
      <c r="K30" s="56"/>
    </row>
    <row r="31" spans="2:11" x14ac:dyDescent="0.25">
      <c r="K31" s="56"/>
    </row>
    <row r="35" spans="2:13" ht="409.5" customHeight="1" x14ac:dyDescent="0.25">
      <c r="B35" s="845" t="s">
        <v>566</v>
      </c>
      <c r="C35" s="846"/>
      <c r="D35" s="846"/>
      <c r="E35" s="846"/>
      <c r="F35" s="846"/>
      <c r="G35" s="846"/>
      <c r="H35" s="846"/>
      <c r="I35" s="846"/>
      <c r="J35" s="846"/>
      <c r="K35" s="846"/>
      <c r="L35" s="846"/>
      <c r="M35" s="847"/>
    </row>
  </sheetData>
  <mergeCells count="1">
    <mergeCell ref="B35:M35"/>
  </mergeCells>
  <hyperlinks>
    <hyperlink ref="N2" location="Contents!A1" display="&lt;&lt;&lt;" xr:uid="{00000000-0004-0000-1400-000000000000}"/>
  </hyperlinks>
  <pageMargins left="0.7" right="0.7" top="0.75" bottom="0.75" header="0.3" footer="0.3"/>
  <pageSetup paperSize="9" orientation="landscape" r:id="rId1"/>
  <rowBreaks count="1" manualBreakCount="1">
    <brk id="3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1"/>
  <sheetViews>
    <sheetView zoomScale="70" zoomScaleNormal="70" workbookViewId="0">
      <selection activeCell="C1" sqref="C1"/>
    </sheetView>
  </sheetViews>
  <sheetFormatPr defaultRowHeight="15.75" x14ac:dyDescent="0.25"/>
  <cols>
    <col min="1" max="1" width="4.5703125" style="10" customWidth="1"/>
    <col min="2" max="2" width="52.140625" style="21" customWidth="1"/>
    <col min="3" max="3" width="216.28515625" customWidth="1"/>
  </cols>
  <sheetData>
    <row r="1" spans="1:4" ht="18.75" x14ac:dyDescent="0.25">
      <c r="A1" s="74" t="s">
        <v>49</v>
      </c>
      <c r="B1" s="54"/>
      <c r="C1" s="370"/>
      <c r="D1" s="61" t="s">
        <v>41</v>
      </c>
    </row>
    <row r="2" spans="1:4" ht="75" x14ac:dyDescent="0.25">
      <c r="A2" s="70">
        <v>1</v>
      </c>
      <c r="B2" s="71" t="s">
        <v>50</v>
      </c>
      <c r="C2" s="73" t="s">
        <v>51</v>
      </c>
    </row>
    <row r="3" spans="1:4" ht="37.5" x14ac:dyDescent="0.25">
      <c r="A3" s="70">
        <v>2</v>
      </c>
      <c r="B3" s="72" t="s">
        <v>52</v>
      </c>
      <c r="C3" s="73" t="s">
        <v>53</v>
      </c>
    </row>
    <row r="4" spans="1:4" ht="18.75" x14ac:dyDescent="0.25">
      <c r="A4" s="70">
        <v>3</v>
      </c>
      <c r="B4" s="71" t="s">
        <v>54</v>
      </c>
      <c r="C4" s="73" t="s">
        <v>795</v>
      </c>
    </row>
    <row r="5" spans="1:4" ht="75" x14ac:dyDescent="0.25">
      <c r="A5" s="70">
        <v>4</v>
      </c>
      <c r="B5" s="71" t="s">
        <v>55</v>
      </c>
      <c r="C5" s="73" t="s">
        <v>56</v>
      </c>
    </row>
    <row r="6" spans="1:4" ht="18.75" x14ac:dyDescent="0.25">
      <c r="A6" s="70">
        <v>5</v>
      </c>
      <c r="B6" s="71" t="s">
        <v>813</v>
      </c>
      <c r="C6" s="73" t="s">
        <v>794</v>
      </c>
    </row>
    <row r="7" spans="1:4" ht="112.5" x14ac:dyDescent="0.25">
      <c r="A7" s="70">
        <v>6</v>
      </c>
      <c r="B7" s="71" t="s">
        <v>57</v>
      </c>
      <c r="C7" s="73" t="s">
        <v>58</v>
      </c>
    </row>
    <row r="8" spans="1:4" ht="56.25" x14ac:dyDescent="0.25">
      <c r="A8" s="70">
        <v>7</v>
      </c>
      <c r="B8" s="71" t="s">
        <v>59</v>
      </c>
      <c r="C8" s="73" t="s">
        <v>571</v>
      </c>
    </row>
    <row r="9" spans="1:4" ht="56.25" x14ac:dyDescent="0.25">
      <c r="A9" s="70">
        <v>8</v>
      </c>
      <c r="B9" s="71" t="s">
        <v>60</v>
      </c>
      <c r="C9" s="73" t="s">
        <v>61</v>
      </c>
    </row>
    <row r="10" spans="1:4" ht="18.75" x14ac:dyDescent="0.25">
      <c r="A10" s="70">
        <v>9</v>
      </c>
      <c r="B10" s="71" t="s">
        <v>62</v>
      </c>
      <c r="C10" s="73" t="s">
        <v>63</v>
      </c>
    </row>
    <row r="11" spans="1:4" ht="18.75" x14ac:dyDescent="0.25">
      <c r="A11" s="70">
        <v>10</v>
      </c>
      <c r="B11" s="71" t="s">
        <v>64</v>
      </c>
      <c r="C11" s="73" t="s">
        <v>65</v>
      </c>
    </row>
    <row r="12" spans="1:4" ht="18.75" x14ac:dyDescent="0.25">
      <c r="A12" s="70">
        <v>11</v>
      </c>
      <c r="B12" s="71" t="s">
        <v>66</v>
      </c>
      <c r="C12" s="73" t="s">
        <v>67</v>
      </c>
    </row>
    <row r="13" spans="1:4" ht="18.75" x14ac:dyDescent="0.25">
      <c r="A13" s="70">
        <v>12</v>
      </c>
      <c r="B13" s="71" t="s">
        <v>68</v>
      </c>
      <c r="C13" s="73" t="s">
        <v>69</v>
      </c>
    </row>
    <row r="14" spans="1:4" ht="18.75" x14ac:dyDescent="0.25">
      <c r="A14" s="70">
        <v>13</v>
      </c>
      <c r="B14" s="71" t="s">
        <v>70</v>
      </c>
      <c r="C14" s="73" t="s">
        <v>71</v>
      </c>
    </row>
    <row r="15" spans="1:4" ht="18.75" x14ac:dyDescent="0.25">
      <c r="A15" s="70">
        <v>14</v>
      </c>
      <c r="B15" s="71" t="s">
        <v>72</v>
      </c>
      <c r="C15" s="73" t="s">
        <v>73</v>
      </c>
    </row>
    <row r="16" spans="1:4" ht="37.5" x14ac:dyDescent="0.25">
      <c r="A16" s="70">
        <v>15</v>
      </c>
      <c r="B16" s="71" t="s">
        <v>789</v>
      </c>
      <c r="C16" s="73" t="s">
        <v>790</v>
      </c>
    </row>
    <row r="17" spans="1:4" ht="18.75" x14ac:dyDescent="0.25">
      <c r="A17" s="70">
        <v>15</v>
      </c>
      <c r="B17" s="71" t="s">
        <v>74</v>
      </c>
      <c r="C17" s="73" t="s">
        <v>75</v>
      </c>
    </row>
    <row r="18" spans="1:4" ht="18.75" x14ac:dyDescent="0.25">
      <c r="A18" s="70">
        <v>16</v>
      </c>
      <c r="B18" s="71" t="s">
        <v>76</v>
      </c>
      <c r="C18" s="73" t="s">
        <v>796</v>
      </c>
    </row>
    <row r="19" spans="1:4" ht="56.25" x14ac:dyDescent="0.25">
      <c r="A19" s="70">
        <v>17</v>
      </c>
      <c r="B19" s="71" t="s">
        <v>77</v>
      </c>
      <c r="C19" s="73" t="s">
        <v>78</v>
      </c>
    </row>
    <row r="20" spans="1:4" ht="18.75" x14ac:dyDescent="0.25">
      <c r="A20" s="70">
        <v>18</v>
      </c>
      <c r="B20" s="71" t="s">
        <v>79</v>
      </c>
      <c r="C20" s="73" t="s">
        <v>80</v>
      </c>
    </row>
    <row r="21" spans="1:4" x14ac:dyDescent="0.25">
      <c r="D21" s="56"/>
    </row>
  </sheetData>
  <hyperlinks>
    <hyperlink ref="D1" location="Contents!A1" display="&lt;&lt;&lt;" xr:uid="{00000000-0004-0000-0200-000000000000}"/>
  </hyperlinks>
  <pageMargins left="0.25" right="0.25" top="0.75" bottom="0.75" header="0.3" footer="0.3"/>
  <pageSetup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3"/>
  <sheetViews>
    <sheetView showGridLines="0" zoomScale="90" zoomScaleNormal="90" zoomScaleSheetLayoutView="90" workbookViewId="0">
      <selection activeCell="B6" sqref="B6:L6"/>
    </sheetView>
  </sheetViews>
  <sheetFormatPr defaultRowHeight="15" x14ac:dyDescent="0.25"/>
  <cols>
    <col min="1" max="1" width="5.85546875" customWidth="1"/>
    <col min="11" max="11" width="25.140625" customWidth="1"/>
    <col min="12" max="12" width="18.140625" customWidth="1"/>
  </cols>
  <sheetData>
    <row r="1" spans="1:13" ht="18.75" x14ac:dyDescent="0.3">
      <c r="A1" s="66" t="s">
        <v>81</v>
      </c>
      <c r="B1" s="27"/>
      <c r="C1" s="27"/>
      <c r="D1" s="27"/>
      <c r="E1" s="27"/>
      <c r="F1" s="27"/>
      <c r="G1" s="27"/>
      <c r="H1" s="27"/>
      <c r="I1" s="27"/>
      <c r="J1" s="27"/>
      <c r="K1" s="57"/>
      <c r="L1" s="61" t="s">
        <v>41</v>
      </c>
    </row>
    <row r="2" spans="1:13" ht="38.450000000000003" customHeight="1" x14ac:dyDescent="0.25">
      <c r="A2" s="67">
        <v>1</v>
      </c>
      <c r="B2" s="442" t="s">
        <v>82</v>
      </c>
      <c r="C2" s="442"/>
      <c r="D2" s="442"/>
      <c r="E2" s="442"/>
      <c r="F2" s="442"/>
      <c r="G2" s="442"/>
      <c r="H2" s="442"/>
      <c r="I2" s="442"/>
      <c r="J2" s="442"/>
      <c r="K2" s="442"/>
      <c r="L2" s="443"/>
      <c r="M2" s="56"/>
    </row>
    <row r="3" spans="1:13" ht="39.950000000000003" customHeight="1" x14ac:dyDescent="0.25">
      <c r="A3" s="67">
        <v>2</v>
      </c>
      <c r="B3" s="442" t="s">
        <v>83</v>
      </c>
      <c r="C3" s="442"/>
      <c r="D3" s="442"/>
      <c r="E3" s="442"/>
      <c r="F3" s="442"/>
      <c r="G3" s="442"/>
      <c r="H3" s="442"/>
      <c r="I3" s="442"/>
      <c r="J3" s="442"/>
      <c r="K3" s="442"/>
      <c r="L3" s="443"/>
    </row>
    <row r="4" spans="1:13" ht="39" customHeight="1" x14ac:dyDescent="0.25">
      <c r="A4" s="67">
        <v>3</v>
      </c>
      <c r="B4" s="442" t="s">
        <v>84</v>
      </c>
      <c r="C4" s="442"/>
      <c r="D4" s="442"/>
      <c r="E4" s="442"/>
      <c r="F4" s="442"/>
      <c r="G4" s="442"/>
      <c r="H4" s="442"/>
      <c r="I4" s="442"/>
      <c r="J4" s="442"/>
      <c r="K4" s="442"/>
      <c r="L4" s="443"/>
    </row>
    <row r="5" spans="1:13" ht="83.25" customHeight="1" x14ac:dyDescent="0.25">
      <c r="A5" s="67">
        <v>4</v>
      </c>
      <c r="B5" s="444" t="s">
        <v>791</v>
      </c>
      <c r="C5" s="445"/>
      <c r="D5" s="445"/>
      <c r="E5" s="445"/>
      <c r="F5" s="445"/>
      <c r="G5" s="445"/>
      <c r="H5" s="445"/>
      <c r="I5" s="445"/>
      <c r="J5" s="445"/>
      <c r="K5" s="445"/>
      <c r="L5" s="446"/>
    </row>
    <row r="6" spans="1:13" ht="41.1" customHeight="1" x14ac:dyDescent="0.25">
      <c r="A6" s="67">
        <v>5</v>
      </c>
      <c r="B6" s="444" t="s">
        <v>602</v>
      </c>
      <c r="C6" s="445"/>
      <c r="D6" s="445"/>
      <c r="E6" s="445"/>
      <c r="F6" s="445"/>
      <c r="G6" s="445"/>
      <c r="H6" s="445"/>
      <c r="I6" s="445"/>
      <c r="J6" s="445"/>
      <c r="K6" s="445"/>
      <c r="L6" s="446"/>
    </row>
    <row r="7" spans="1:13" ht="55.5" customHeight="1" x14ac:dyDescent="0.25">
      <c r="A7" s="67">
        <v>6</v>
      </c>
      <c r="B7" s="442" t="s">
        <v>603</v>
      </c>
      <c r="C7" s="443"/>
      <c r="D7" s="443"/>
      <c r="E7" s="443"/>
      <c r="F7" s="443"/>
      <c r="G7" s="443"/>
      <c r="H7" s="443"/>
      <c r="I7" s="443"/>
      <c r="J7" s="443"/>
      <c r="K7" s="443"/>
      <c r="L7" s="443"/>
    </row>
    <row r="8" spans="1:13" ht="57" customHeight="1" x14ac:dyDescent="0.25">
      <c r="A8" s="67">
        <v>7</v>
      </c>
      <c r="B8" s="442" t="s">
        <v>604</v>
      </c>
      <c r="C8" s="442"/>
      <c r="D8" s="442"/>
      <c r="E8" s="442"/>
      <c r="F8" s="442"/>
      <c r="G8" s="442"/>
      <c r="H8" s="442"/>
      <c r="I8" s="442"/>
      <c r="J8" s="442"/>
      <c r="K8" s="442"/>
      <c r="L8" s="442"/>
    </row>
    <row r="9" spans="1:13" ht="41.45" customHeight="1" x14ac:dyDescent="0.25">
      <c r="A9" s="67">
        <v>8</v>
      </c>
      <c r="B9" s="442" t="s">
        <v>85</v>
      </c>
      <c r="C9" s="442"/>
      <c r="D9" s="442"/>
      <c r="E9" s="442"/>
      <c r="F9" s="442"/>
      <c r="G9" s="442"/>
      <c r="H9" s="442"/>
      <c r="I9" s="442"/>
      <c r="J9" s="442"/>
      <c r="K9" s="442"/>
      <c r="L9" s="442"/>
    </row>
    <row r="10" spans="1:13" ht="57" customHeight="1" x14ac:dyDescent="0.25">
      <c r="A10" s="67">
        <v>9</v>
      </c>
      <c r="B10" s="442" t="s">
        <v>86</v>
      </c>
      <c r="C10" s="442"/>
      <c r="D10" s="442"/>
      <c r="E10" s="442"/>
      <c r="F10" s="442"/>
      <c r="G10" s="442"/>
      <c r="H10" s="442"/>
      <c r="I10" s="442"/>
      <c r="J10" s="442"/>
      <c r="K10" s="442"/>
      <c r="L10" s="442"/>
    </row>
    <row r="11" spans="1:13" ht="18.75" x14ac:dyDescent="0.3">
      <c r="A11" s="31"/>
      <c r="B11" s="68" t="s">
        <v>87</v>
      </c>
      <c r="C11" s="69"/>
      <c r="D11" s="69"/>
      <c r="E11" s="69"/>
      <c r="F11" s="69"/>
      <c r="G11" s="69"/>
      <c r="H11" s="69"/>
      <c r="I11" s="69"/>
      <c r="J11" s="69"/>
      <c r="K11" s="69"/>
      <c r="L11" s="69"/>
    </row>
    <row r="12" spans="1:13" ht="79.5" customHeight="1" x14ac:dyDescent="0.3">
      <c r="A12" s="25"/>
      <c r="B12" s="447" t="s">
        <v>792</v>
      </c>
      <c r="C12" s="448"/>
      <c r="D12" s="448"/>
      <c r="E12" s="448"/>
      <c r="F12" s="448"/>
      <c r="G12" s="448"/>
      <c r="H12" s="448"/>
      <c r="I12" s="448"/>
      <c r="J12" s="448"/>
      <c r="K12" s="448"/>
      <c r="L12" s="449"/>
    </row>
    <row r="13" spans="1:13" ht="79.5" customHeight="1" x14ac:dyDescent="0.3">
      <c r="A13" s="25"/>
      <c r="B13" s="450" t="s">
        <v>88</v>
      </c>
      <c r="C13" s="450"/>
      <c r="D13" s="450"/>
      <c r="E13" s="450"/>
      <c r="F13" s="450"/>
      <c r="G13" s="450"/>
      <c r="H13" s="450"/>
      <c r="I13" s="450"/>
      <c r="J13" s="450"/>
      <c r="K13" s="450"/>
      <c r="L13" s="450"/>
    </row>
  </sheetData>
  <mergeCells count="11">
    <mergeCell ref="B8:L8"/>
    <mergeCell ref="B9:L9"/>
    <mergeCell ref="B10:L10"/>
    <mergeCell ref="B12:L12"/>
    <mergeCell ref="B13:L13"/>
    <mergeCell ref="B7:L7"/>
    <mergeCell ref="B2:L2"/>
    <mergeCell ref="B3:L3"/>
    <mergeCell ref="B4:L4"/>
    <mergeCell ref="B5:L5"/>
    <mergeCell ref="B6:L6"/>
  </mergeCells>
  <hyperlinks>
    <hyperlink ref="L1" location="Contents!A1" display="&lt;&lt;&lt;" xr:uid="{00000000-0004-0000-0300-000000000000}"/>
  </hyperlinks>
  <pageMargins left="0.25" right="0.25"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1"/>
  <sheetViews>
    <sheetView showGridLines="0" zoomScale="115" zoomScaleNormal="115" workbookViewId="0">
      <selection activeCell="G1" sqref="G1"/>
    </sheetView>
  </sheetViews>
  <sheetFormatPr defaultRowHeight="15" x14ac:dyDescent="0.25"/>
  <cols>
    <col min="1" max="1" width="3.5703125" customWidth="1"/>
    <col min="7" max="7" width="10.5703125" bestFit="1" customWidth="1"/>
    <col min="9" max="9" width="22.140625" customWidth="1"/>
    <col min="10" max="13" width="4.5703125" customWidth="1"/>
    <col min="14" max="14" width="4.85546875" customWidth="1"/>
    <col min="16" max="16" width="4.5703125" customWidth="1"/>
  </cols>
  <sheetData>
    <row r="1" spans="1:17" ht="18.75" x14ac:dyDescent="0.3">
      <c r="A1" s="32" t="s">
        <v>89</v>
      </c>
      <c r="G1" s="246"/>
      <c r="I1" s="60" t="s">
        <v>41</v>
      </c>
    </row>
    <row r="2" spans="1:17" ht="7.5" customHeight="1" x14ac:dyDescent="0.25"/>
    <row r="3" spans="1:17" ht="15.75" x14ac:dyDescent="0.25">
      <c r="A3" s="21"/>
      <c r="B3" s="451" t="s">
        <v>90</v>
      </c>
      <c r="C3" s="452"/>
      <c r="D3" s="452"/>
      <c r="E3" s="452"/>
      <c r="F3" s="452"/>
      <c r="G3" s="452"/>
      <c r="H3" s="452"/>
      <c r="I3" s="453"/>
      <c r="J3" s="75"/>
      <c r="K3" s="107"/>
      <c r="L3" s="107"/>
      <c r="M3" s="107"/>
      <c r="N3" s="107"/>
      <c r="O3" s="107"/>
      <c r="P3" s="107"/>
      <c r="Q3" s="107"/>
    </row>
    <row r="4" spans="1:17" ht="5.45" customHeight="1" x14ac:dyDescent="0.25">
      <c r="A4" s="21"/>
      <c r="B4" s="454"/>
      <c r="C4" s="455"/>
      <c r="D4" s="455"/>
      <c r="E4" s="455"/>
      <c r="F4" s="455"/>
      <c r="G4" s="455"/>
      <c r="H4" s="455"/>
      <c r="I4" s="456"/>
      <c r="J4" s="75"/>
      <c r="K4" s="107"/>
      <c r="L4" s="107"/>
      <c r="M4" s="107"/>
      <c r="N4" s="107"/>
      <c r="O4" s="107"/>
      <c r="P4" s="107"/>
      <c r="Q4" s="107"/>
    </row>
    <row r="5" spans="1:17" ht="15.75" x14ac:dyDescent="0.25">
      <c r="A5" s="21"/>
      <c r="B5" s="75"/>
      <c r="C5" s="75"/>
      <c r="D5" s="75"/>
      <c r="E5" s="75"/>
      <c r="F5" s="76"/>
      <c r="G5" s="75"/>
      <c r="H5" s="75"/>
      <c r="I5" s="75"/>
      <c r="J5" s="75"/>
      <c r="K5" s="107"/>
      <c r="L5" s="107"/>
      <c r="M5" s="107"/>
      <c r="N5" s="107"/>
      <c r="O5" s="107"/>
      <c r="P5" s="107"/>
      <c r="Q5" s="107"/>
    </row>
    <row r="6" spans="1:17" ht="15.6" customHeight="1" x14ac:dyDescent="0.25">
      <c r="A6" s="21"/>
      <c r="B6" s="460" t="s">
        <v>91</v>
      </c>
      <c r="C6" s="461"/>
      <c r="D6" s="461"/>
      <c r="E6" s="461"/>
      <c r="F6" s="461"/>
      <c r="G6" s="461"/>
      <c r="H6" s="461"/>
      <c r="I6" s="462"/>
      <c r="J6" s="75"/>
      <c r="K6" s="107"/>
      <c r="L6" s="107"/>
      <c r="M6" s="107"/>
      <c r="N6" s="107"/>
      <c r="O6" s="107"/>
      <c r="P6" s="107"/>
      <c r="Q6" s="107"/>
    </row>
    <row r="7" spans="1:17" ht="17.45" customHeight="1" x14ac:dyDescent="0.25">
      <c r="A7" s="21"/>
      <c r="B7" s="107"/>
      <c r="C7" s="107"/>
      <c r="D7" s="107"/>
      <c r="E7" s="107"/>
      <c r="F7" s="245"/>
      <c r="G7" s="107"/>
      <c r="H7" s="107"/>
      <c r="I7" s="107"/>
      <c r="J7" s="75"/>
      <c r="K7" s="107"/>
      <c r="L7" s="107"/>
      <c r="M7" s="107"/>
      <c r="N7" s="107"/>
      <c r="O7" s="107"/>
      <c r="P7" s="107"/>
      <c r="Q7" s="107"/>
    </row>
    <row r="8" spans="1:17" ht="17.45" customHeight="1" x14ac:dyDescent="0.25">
      <c r="A8" s="21"/>
      <c r="B8" s="460" t="s">
        <v>92</v>
      </c>
      <c r="C8" s="461"/>
      <c r="D8" s="461"/>
      <c r="E8" s="461"/>
      <c r="F8" s="461"/>
      <c r="G8" s="461"/>
      <c r="H8" s="461"/>
      <c r="I8" s="462"/>
      <c r="J8" s="75"/>
      <c r="K8" s="107"/>
      <c r="L8" s="107"/>
      <c r="M8" s="107"/>
      <c r="N8" s="107"/>
      <c r="O8" s="107"/>
      <c r="P8" s="107"/>
      <c r="Q8" s="107"/>
    </row>
    <row r="9" spans="1:17" ht="17.45" customHeight="1" x14ac:dyDescent="0.25">
      <c r="A9" s="21"/>
      <c r="B9" s="107"/>
      <c r="C9" s="107"/>
      <c r="D9" s="107"/>
      <c r="E9" s="107"/>
      <c r="F9" s="334"/>
      <c r="G9" s="107"/>
      <c r="H9" s="107"/>
      <c r="I9" s="107"/>
      <c r="J9" s="75"/>
      <c r="K9" s="107"/>
      <c r="L9" s="107"/>
      <c r="M9" s="107"/>
      <c r="N9" s="107"/>
      <c r="O9" s="107"/>
      <c r="P9" s="107"/>
      <c r="Q9" s="107"/>
    </row>
    <row r="10" spans="1:17" ht="15.75" x14ac:dyDescent="0.25">
      <c r="A10" s="21"/>
      <c r="B10" s="451" t="s">
        <v>598</v>
      </c>
      <c r="C10" s="452"/>
      <c r="D10" s="452"/>
      <c r="E10" s="452"/>
      <c r="F10" s="452"/>
      <c r="G10" s="452"/>
      <c r="H10" s="452"/>
      <c r="I10" s="453"/>
      <c r="J10" s="75"/>
      <c r="K10" s="107"/>
      <c r="L10" s="107"/>
      <c r="M10" s="107"/>
      <c r="N10" s="107"/>
      <c r="O10" s="107"/>
      <c r="P10" s="107"/>
      <c r="Q10" s="107"/>
    </row>
    <row r="11" spans="1:17" ht="29.25" customHeight="1" x14ac:dyDescent="0.25">
      <c r="A11" s="21"/>
      <c r="B11" s="457"/>
      <c r="C11" s="458"/>
      <c r="D11" s="458"/>
      <c r="E11" s="458"/>
      <c r="F11" s="458"/>
      <c r="G11" s="458"/>
      <c r="H11" s="458"/>
      <c r="I11" s="459"/>
      <c r="J11" s="75"/>
      <c r="K11" s="107"/>
      <c r="L11" s="107"/>
      <c r="M11" s="107"/>
      <c r="N11" s="107"/>
      <c r="O11" s="107"/>
      <c r="P11" s="107"/>
      <c r="Q11" s="107"/>
    </row>
    <row r="12" spans="1:17" ht="5.0999999999999996" customHeight="1" x14ac:dyDescent="0.25">
      <c r="A12" s="21"/>
      <c r="B12" s="454"/>
      <c r="C12" s="455"/>
      <c r="D12" s="455"/>
      <c r="E12" s="455"/>
      <c r="F12" s="455"/>
      <c r="G12" s="455"/>
      <c r="H12" s="455"/>
      <c r="I12" s="456"/>
      <c r="J12" s="75"/>
      <c r="K12" s="107"/>
      <c r="L12" s="107"/>
      <c r="M12" s="107"/>
      <c r="N12" s="107"/>
      <c r="O12" s="107"/>
      <c r="P12" s="107"/>
      <c r="Q12" s="107"/>
    </row>
    <row r="13" spans="1:17" ht="15.75" x14ac:dyDescent="0.25">
      <c r="A13" s="21"/>
      <c r="B13" s="75"/>
      <c r="C13" s="75"/>
      <c r="D13" s="75"/>
      <c r="E13" s="75"/>
      <c r="F13" s="77"/>
      <c r="G13" s="75"/>
      <c r="H13" s="75"/>
      <c r="I13" s="75"/>
      <c r="J13" s="75"/>
      <c r="K13" s="107"/>
      <c r="L13" s="107"/>
      <c r="M13" s="107"/>
      <c r="N13" s="107"/>
      <c r="O13" s="107"/>
      <c r="P13" s="107"/>
      <c r="Q13" s="107"/>
    </row>
    <row r="14" spans="1:17" ht="15.75" x14ac:dyDescent="0.25">
      <c r="A14" s="21"/>
      <c r="B14" s="463" t="s">
        <v>793</v>
      </c>
      <c r="C14" s="463"/>
      <c r="D14" s="463"/>
      <c r="E14" s="463"/>
      <c r="F14" s="463"/>
      <c r="G14" s="463"/>
      <c r="H14" s="463"/>
      <c r="I14" s="463"/>
      <c r="J14" s="75"/>
      <c r="K14" s="107"/>
      <c r="L14" s="107"/>
      <c r="M14" s="107"/>
      <c r="N14" s="107"/>
      <c r="O14" s="107"/>
      <c r="P14" s="107"/>
      <c r="Q14" s="107"/>
    </row>
    <row r="15" spans="1:17" ht="15.75" x14ac:dyDescent="0.25">
      <c r="A15" s="21"/>
      <c r="B15" s="463"/>
      <c r="C15" s="463"/>
      <c r="D15" s="463"/>
      <c r="E15" s="463"/>
      <c r="F15" s="463"/>
      <c r="G15" s="463"/>
      <c r="H15" s="463"/>
      <c r="I15" s="463"/>
      <c r="J15" s="75"/>
      <c r="K15" s="75"/>
      <c r="L15" s="75"/>
      <c r="M15" s="75"/>
      <c r="N15" s="75"/>
      <c r="O15" s="75"/>
      <c r="P15" s="75"/>
      <c r="Q15" s="75"/>
    </row>
    <row r="16" spans="1:17" ht="15.75" x14ac:dyDescent="0.25">
      <c r="A16" s="21"/>
      <c r="B16" s="463"/>
      <c r="C16" s="463"/>
      <c r="D16" s="463"/>
      <c r="E16" s="463"/>
      <c r="F16" s="463"/>
      <c r="G16" s="463"/>
      <c r="H16" s="463"/>
      <c r="I16" s="463"/>
      <c r="J16" s="75"/>
      <c r="K16" s="75"/>
      <c r="L16" s="75"/>
      <c r="M16" s="75"/>
      <c r="N16" s="75"/>
      <c r="O16" s="75"/>
      <c r="P16" s="75"/>
      <c r="Q16" s="75"/>
    </row>
    <row r="17" spans="1:17" ht="37.5" customHeight="1" x14ac:dyDescent="0.25">
      <c r="A17" s="21"/>
      <c r="B17" s="463"/>
      <c r="C17" s="463"/>
      <c r="D17" s="463"/>
      <c r="E17" s="463"/>
      <c r="F17" s="463"/>
      <c r="G17" s="463"/>
      <c r="H17" s="463"/>
      <c r="I17" s="463"/>
      <c r="J17" s="75"/>
      <c r="K17" s="75"/>
      <c r="L17" s="75"/>
      <c r="M17" s="75"/>
      <c r="N17" s="75"/>
      <c r="O17" s="75"/>
      <c r="P17" s="75"/>
      <c r="Q17" s="75"/>
    </row>
    <row r="18" spans="1:17" ht="15.75" x14ac:dyDescent="0.25">
      <c r="A18" s="21"/>
      <c r="B18" s="75"/>
      <c r="C18" s="75"/>
      <c r="D18" s="75"/>
      <c r="E18" s="75"/>
      <c r="F18" s="77"/>
      <c r="G18" s="75"/>
      <c r="H18" s="75"/>
      <c r="I18" s="75"/>
      <c r="J18" s="75"/>
      <c r="K18" s="75"/>
      <c r="L18" s="75"/>
      <c r="M18" s="75"/>
      <c r="N18" s="75"/>
      <c r="O18" s="75"/>
      <c r="P18" s="75"/>
      <c r="Q18" s="75"/>
    </row>
    <row r="19" spans="1:17" ht="15.75" x14ac:dyDescent="0.25">
      <c r="A19" s="21"/>
      <c r="B19" s="463" t="s">
        <v>599</v>
      </c>
      <c r="C19" s="463"/>
      <c r="D19" s="463"/>
      <c r="E19" s="463"/>
      <c r="F19" s="463"/>
      <c r="G19" s="463"/>
      <c r="H19" s="463"/>
      <c r="I19" s="463"/>
      <c r="J19" s="75"/>
      <c r="K19" s="75"/>
      <c r="L19" s="75"/>
      <c r="M19" s="75"/>
      <c r="N19" s="75"/>
      <c r="O19" s="75"/>
      <c r="P19" s="75"/>
      <c r="Q19" s="75"/>
    </row>
    <row r="20" spans="1:17" ht="15.75" x14ac:dyDescent="0.25">
      <c r="A20" s="21"/>
      <c r="B20" s="463"/>
      <c r="C20" s="463"/>
      <c r="D20" s="463"/>
      <c r="E20" s="463"/>
      <c r="F20" s="463"/>
      <c r="G20" s="463"/>
      <c r="H20" s="463"/>
      <c r="I20" s="463"/>
      <c r="J20" s="75"/>
      <c r="K20" s="75"/>
      <c r="L20" s="75"/>
      <c r="M20" s="75"/>
      <c r="N20" s="75"/>
      <c r="O20" s="75"/>
      <c r="P20" s="75"/>
    </row>
    <row r="21" spans="1:17" ht="15.75" x14ac:dyDescent="0.25">
      <c r="A21" s="21"/>
      <c r="B21" s="463"/>
      <c r="C21" s="463"/>
      <c r="D21" s="463"/>
      <c r="E21" s="463"/>
      <c r="F21" s="463"/>
      <c r="G21" s="463"/>
      <c r="H21" s="463"/>
      <c r="I21" s="463"/>
      <c r="J21" s="75"/>
      <c r="K21" s="75"/>
      <c r="L21" s="75"/>
      <c r="M21" s="75"/>
      <c r="N21" s="75"/>
      <c r="O21" s="75"/>
      <c r="P21" s="75"/>
      <c r="Q21" s="75"/>
    </row>
    <row r="22" spans="1:17" ht="15.75" x14ac:dyDescent="0.25">
      <c r="A22" s="21"/>
      <c r="B22" s="75"/>
      <c r="C22" s="75"/>
      <c r="D22" s="75"/>
      <c r="E22" s="75"/>
      <c r="F22" s="77"/>
      <c r="G22" s="75"/>
      <c r="H22" s="75"/>
      <c r="I22" s="75"/>
      <c r="J22" s="75"/>
      <c r="K22" s="75"/>
      <c r="L22" s="75"/>
      <c r="M22" s="75"/>
      <c r="N22" s="75"/>
      <c r="O22" s="75"/>
      <c r="P22" s="75"/>
      <c r="Q22" s="75"/>
    </row>
    <row r="23" spans="1:17" ht="15.75" x14ac:dyDescent="0.25">
      <c r="A23" s="21"/>
      <c r="B23" s="463" t="s">
        <v>600</v>
      </c>
      <c r="C23" s="463"/>
      <c r="D23" s="463"/>
      <c r="E23" s="463"/>
      <c r="F23" s="463"/>
      <c r="G23" s="463"/>
      <c r="H23" s="463"/>
      <c r="I23" s="463"/>
      <c r="J23" s="75"/>
      <c r="K23" s="75"/>
      <c r="L23" s="75"/>
      <c r="M23" s="75"/>
      <c r="N23" s="75"/>
      <c r="O23" s="75"/>
      <c r="P23" s="75"/>
      <c r="Q23" s="75"/>
    </row>
    <row r="24" spans="1:17" ht="50.25" customHeight="1" x14ac:dyDescent="0.25">
      <c r="A24" s="21"/>
      <c r="B24" s="463"/>
      <c r="C24" s="463"/>
      <c r="D24" s="463"/>
      <c r="E24" s="463"/>
      <c r="F24" s="463"/>
      <c r="G24" s="463"/>
      <c r="H24" s="463"/>
      <c r="I24" s="463"/>
      <c r="J24" s="75"/>
      <c r="K24" s="75"/>
      <c r="L24" s="75"/>
      <c r="M24" s="75"/>
      <c r="N24" s="75"/>
      <c r="O24" s="75"/>
      <c r="P24" s="75"/>
      <c r="Q24" s="75"/>
    </row>
    <row r="25" spans="1:17" ht="12.95" customHeight="1" x14ac:dyDescent="0.25">
      <c r="A25" s="21"/>
      <c r="B25" s="75"/>
      <c r="C25" s="75"/>
      <c r="D25" s="75"/>
      <c r="E25" s="75"/>
      <c r="F25" s="76"/>
      <c r="G25" s="75"/>
      <c r="H25" s="75"/>
      <c r="I25" s="75"/>
      <c r="J25" s="75"/>
      <c r="K25" s="458"/>
      <c r="L25" s="458"/>
      <c r="M25" s="458"/>
      <c r="N25" s="458"/>
      <c r="O25" s="458"/>
      <c r="P25" s="458"/>
      <c r="Q25" s="458"/>
    </row>
    <row r="26" spans="1:17" ht="15.6" customHeight="1" x14ac:dyDescent="0.25">
      <c r="A26" s="21"/>
      <c r="B26" s="451" t="s">
        <v>601</v>
      </c>
      <c r="C26" s="452"/>
      <c r="D26" s="452"/>
      <c r="E26" s="452"/>
      <c r="F26" s="452"/>
      <c r="G26" s="452"/>
      <c r="H26" s="452"/>
      <c r="I26" s="453"/>
      <c r="J26" s="75"/>
      <c r="K26" s="458"/>
      <c r="L26" s="458"/>
      <c r="M26" s="458"/>
      <c r="N26" s="458"/>
      <c r="O26" s="458"/>
      <c r="P26" s="458"/>
      <c r="Q26" s="458"/>
    </row>
    <row r="27" spans="1:17" ht="33.950000000000003" customHeight="1" x14ac:dyDescent="0.25">
      <c r="A27" s="21"/>
      <c r="B27" s="454"/>
      <c r="C27" s="455"/>
      <c r="D27" s="455"/>
      <c r="E27" s="455"/>
      <c r="F27" s="455"/>
      <c r="G27" s="455"/>
      <c r="H27" s="455"/>
      <c r="I27" s="456"/>
      <c r="J27" s="75"/>
      <c r="K27" s="458"/>
      <c r="L27" s="458"/>
      <c r="M27" s="458"/>
      <c r="N27" s="458"/>
      <c r="O27" s="458"/>
      <c r="P27" s="458"/>
      <c r="Q27" s="458"/>
    </row>
    <row r="28" spans="1:17" ht="15.75" x14ac:dyDescent="0.25">
      <c r="A28" s="21"/>
      <c r="B28" s="107"/>
      <c r="C28" s="107"/>
      <c r="D28" s="107"/>
      <c r="E28" s="433"/>
      <c r="F28" s="107"/>
      <c r="G28" s="107"/>
      <c r="H28" s="107"/>
      <c r="I28" s="107"/>
      <c r="J28" s="75"/>
      <c r="K28" s="458"/>
      <c r="L28" s="458"/>
      <c r="M28" s="458"/>
      <c r="N28" s="458"/>
      <c r="O28" s="458"/>
      <c r="P28" s="458"/>
      <c r="Q28" s="458"/>
    </row>
    <row r="29" spans="1:17" ht="19.5" customHeight="1" x14ac:dyDescent="0.25">
      <c r="A29" s="21"/>
      <c r="B29" s="460" t="s">
        <v>575</v>
      </c>
      <c r="C29" s="461"/>
      <c r="D29" s="461"/>
      <c r="E29" s="461"/>
      <c r="F29" s="461"/>
      <c r="G29" s="461"/>
      <c r="H29" s="461"/>
      <c r="I29" s="462"/>
      <c r="J29" s="75"/>
      <c r="K29" s="458"/>
      <c r="L29" s="458"/>
      <c r="M29" s="458"/>
      <c r="N29" s="458"/>
      <c r="O29" s="458"/>
      <c r="P29" s="458"/>
      <c r="Q29" s="458"/>
    </row>
    <row r="30" spans="1:17" ht="12.95" customHeight="1" x14ac:dyDescent="0.25">
      <c r="A30" s="21"/>
      <c r="B30" s="107"/>
      <c r="C30" s="107"/>
      <c r="D30" s="107"/>
      <c r="E30" s="107"/>
      <c r="F30" s="107"/>
      <c r="G30" s="107"/>
      <c r="H30" s="107"/>
      <c r="I30" s="107"/>
      <c r="J30" s="75"/>
      <c r="K30" s="458"/>
      <c r="L30" s="458"/>
      <c r="M30" s="458"/>
      <c r="N30" s="458"/>
      <c r="O30" s="458"/>
      <c r="P30" s="458"/>
      <c r="Q30" s="458"/>
    </row>
    <row r="31" spans="1:17" ht="36" customHeight="1" x14ac:dyDescent="0.25">
      <c r="B31" s="458"/>
      <c r="C31" s="458"/>
      <c r="D31" s="458"/>
      <c r="E31" s="458"/>
      <c r="F31" s="458"/>
      <c r="G31" s="458"/>
      <c r="H31" s="458"/>
      <c r="I31" s="458"/>
    </row>
  </sheetData>
  <mergeCells count="11">
    <mergeCell ref="B31:I31"/>
    <mergeCell ref="K25:Q30"/>
    <mergeCell ref="B14:I17"/>
    <mergeCell ref="B19:I21"/>
    <mergeCell ref="B23:I24"/>
    <mergeCell ref="B3:I4"/>
    <mergeCell ref="B10:I12"/>
    <mergeCell ref="B26:I27"/>
    <mergeCell ref="B29:I29"/>
    <mergeCell ref="B6:I6"/>
    <mergeCell ref="B8:I8"/>
  </mergeCells>
  <hyperlinks>
    <hyperlink ref="I1" location="Contents!A1" display="&lt;&lt;&lt;"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1:Q32"/>
  <sheetViews>
    <sheetView showGridLines="0" topLeftCell="C1" zoomScale="130" zoomScaleNormal="130" workbookViewId="0">
      <pane ySplit="2" topLeftCell="A3" activePane="bottomLeft" state="frozen"/>
      <selection pane="bottomLeft" activeCell="J1" sqref="J1"/>
    </sheetView>
  </sheetViews>
  <sheetFormatPr defaultRowHeight="15" x14ac:dyDescent="0.25"/>
  <cols>
    <col min="1" max="1" width="2.85546875" customWidth="1"/>
    <col min="2" max="2" width="3" customWidth="1"/>
    <col min="3" max="3" width="22.42578125" customWidth="1"/>
    <col min="4" max="4" width="3" customWidth="1"/>
    <col min="5" max="5" width="4.5703125" customWidth="1"/>
    <col min="8" max="9" width="4.5703125" customWidth="1"/>
    <col min="11" max="11" width="10.42578125" bestFit="1" customWidth="1"/>
    <col min="12" max="12" width="7.5703125" customWidth="1"/>
    <col min="13" max="13" width="3.42578125" customWidth="1"/>
    <col min="14" max="14" width="4.140625" customWidth="1"/>
    <col min="15" max="15" width="22.85546875" customWidth="1"/>
    <col min="16" max="16" width="3.140625" customWidth="1"/>
    <col min="17" max="17" width="3.85546875" customWidth="1"/>
    <col min="18" max="18" width="2.85546875" customWidth="1"/>
  </cols>
  <sheetData>
    <row r="1" spans="3:17" ht="22.7" customHeight="1" x14ac:dyDescent="0.25">
      <c r="C1" s="195" t="s">
        <v>93</v>
      </c>
      <c r="K1" s="335"/>
      <c r="O1" s="198" t="s">
        <v>41</v>
      </c>
    </row>
    <row r="2" spans="3:17" ht="15.75" x14ac:dyDescent="0.25">
      <c r="C2" s="477" t="s">
        <v>94</v>
      </c>
      <c r="D2" s="477"/>
      <c r="E2" s="478" t="s">
        <v>95</v>
      </c>
      <c r="F2" s="478"/>
      <c r="G2" s="478"/>
      <c r="H2" s="478"/>
      <c r="I2" s="478"/>
      <c r="J2" s="478"/>
      <c r="K2" s="478"/>
      <c r="L2" s="478"/>
      <c r="M2" s="479"/>
      <c r="N2" s="480" t="s">
        <v>96</v>
      </c>
      <c r="O2" s="481"/>
      <c r="P2" s="481"/>
      <c r="Q2" s="482"/>
    </row>
    <row r="3" spans="3:17" x14ac:dyDescent="0.25">
      <c r="C3" s="109"/>
      <c r="D3" s="109"/>
      <c r="E3" s="109"/>
      <c r="F3" s="109"/>
      <c r="G3" s="109"/>
      <c r="H3" s="109"/>
      <c r="I3" s="109"/>
      <c r="J3" s="109"/>
      <c r="K3" s="109"/>
      <c r="L3" s="109"/>
      <c r="M3" s="109"/>
      <c r="N3" s="109"/>
      <c r="O3" s="109"/>
    </row>
    <row r="4" spans="3:17" ht="14.45" customHeight="1" x14ac:dyDescent="0.25">
      <c r="C4" s="476" t="s">
        <v>797</v>
      </c>
      <c r="D4" s="196"/>
      <c r="E4" s="109"/>
      <c r="F4" s="466" t="s">
        <v>567</v>
      </c>
      <c r="G4" s="471"/>
      <c r="H4" s="471"/>
      <c r="I4" s="471"/>
      <c r="J4" s="471"/>
      <c r="K4" s="471"/>
      <c r="L4" s="467"/>
      <c r="M4" s="196"/>
      <c r="N4" s="109"/>
      <c r="O4" s="466" t="s">
        <v>97</v>
      </c>
      <c r="P4" s="467"/>
      <c r="Q4" s="168">
        <v>1</v>
      </c>
    </row>
    <row r="5" spans="3:17" x14ac:dyDescent="0.25">
      <c r="C5" s="476"/>
      <c r="D5" s="196"/>
      <c r="E5" s="109"/>
      <c r="F5" s="472"/>
      <c r="G5" s="473"/>
      <c r="H5" s="473"/>
      <c r="I5" s="473"/>
      <c r="J5" s="473"/>
      <c r="K5" s="473"/>
      <c r="L5" s="474"/>
      <c r="M5" s="196"/>
      <c r="N5" s="109"/>
      <c r="O5" s="472"/>
      <c r="P5" s="474"/>
    </row>
    <row r="6" spans="3:17" x14ac:dyDescent="0.25">
      <c r="C6" s="476"/>
      <c r="D6" s="196"/>
      <c r="E6" s="109"/>
      <c r="F6" s="468"/>
      <c r="G6" s="475"/>
      <c r="H6" s="475"/>
      <c r="I6" s="475"/>
      <c r="J6" s="475"/>
      <c r="K6" s="475"/>
      <c r="L6" s="469"/>
      <c r="M6" s="109"/>
      <c r="N6" s="109"/>
      <c r="O6" s="468"/>
      <c r="P6" s="469"/>
    </row>
    <row r="7" spans="3:17" x14ac:dyDescent="0.25">
      <c r="C7" s="196"/>
      <c r="D7" s="196"/>
      <c r="E7" s="109"/>
      <c r="F7" s="196"/>
      <c r="G7" s="196"/>
      <c r="H7" s="196"/>
      <c r="I7" s="109"/>
      <c r="J7" s="109"/>
      <c r="K7" s="109"/>
      <c r="L7" s="109"/>
      <c r="M7" s="109"/>
      <c r="N7" s="109"/>
      <c r="O7" s="196"/>
    </row>
    <row r="8" spans="3:17" ht="14.45" customHeight="1" x14ac:dyDescent="0.25">
      <c r="C8" s="464" t="s">
        <v>852</v>
      </c>
      <c r="D8" s="196"/>
      <c r="E8" s="1"/>
      <c r="F8" s="466" t="s">
        <v>590</v>
      </c>
      <c r="G8" s="471"/>
      <c r="H8" s="471"/>
      <c r="I8" s="471"/>
      <c r="J8" s="471"/>
      <c r="K8" s="471"/>
      <c r="L8" s="467"/>
      <c r="M8" s="196"/>
      <c r="N8" s="1"/>
      <c r="O8" s="466" t="s">
        <v>98</v>
      </c>
      <c r="P8" s="467"/>
      <c r="Q8" s="168">
        <v>2</v>
      </c>
    </row>
    <row r="9" spans="3:17" x14ac:dyDescent="0.25">
      <c r="C9" s="470"/>
      <c r="D9" s="196"/>
      <c r="E9" s="1"/>
      <c r="F9" s="472"/>
      <c r="G9" s="473"/>
      <c r="H9" s="473"/>
      <c r="I9" s="473"/>
      <c r="J9" s="473"/>
      <c r="K9" s="473"/>
      <c r="L9" s="474"/>
      <c r="M9" s="196"/>
      <c r="N9" s="1"/>
      <c r="O9" s="472"/>
      <c r="P9" s="474"/>
    </row>
    <row r="10" spans="3:17" x14ac:dyDescent="0.25">
      <c r="C10" s="465"/>
      <c r="D10" s="196"/>
      <c r="E10" s="1"/>
      <c r="F10" s="468"/>
      <c r="G10" s="475"/>
      <c r="H10" s="475"/>
      <c r="I10" s="475"/>
      <c r="J10" s="475"/>
      <c r="K10" s="475"/>
      <c r="L10" s="469"/>
      <c r="N10" s="1"/>
      <c r="O10" s="468"/>
      <c r="P10" s="469"/>
    </row>
    <row r="11" spans="3:17" x14ac:dyDescent="0.25">
      <c r="C11" s="196"/>
      <c r="D11" s="196"/>
      <c r="E11" s="1"/>
      <c r="F11" s="196"/>
      <c r="G11" s="196"/>
      <c r="H11" s="196"/>
      <c r="I11" s="1"/>
      <c r="N11" s="1"/>
      <c r="O11" s="196"/>
    </row>
    <row r="12" spans="3:17" ht="14.45" customHeight="1" x14ac:dyDescent="0.25">
      <c r="C12" s="476" t="s">
        <v>99</v>
      </c>
      <c r="D12" s="196"/>
      <c r="E12" s="1"/>
      <c r="F12" s="466" t="s">
        <v>100</v>
      </c>
      <c r="G12" s="471"/>
      <c r="H12" s="467"/>
      <c r="I12" s="1"/>
      <c r="J12" s="466" t="s">
        <v>101</v>
      </c>
      <c r="K12" s="471"/>
      <c r="L12" s="467"/>
      <c r="M12" s="196"/>
      <c r="N12" s="1"/>
      <c r="O12" s="466" t="s">
        <v>102</v>
      </c>
      <c r="P12" s="467"/>
      <c r="Q12" s="168" t="s">
        <v>593</v>
      </c>
    </row>
    <row r="13" spans="3:17" x14ac:dyDescent="0.25">
      <c r="C13" s="476"/>
      <c r="D13" s="196"/>
      <c r="E13" s="1"/>
      <c r="F13" s="472"/>
      <c r="G13" s="473"/>
      <c r="H13" s="474"/>
      <c r="I13" s="1"/>
      <c r="J13" s="472"/>
      <c r="K13" s="473"/>
      <c r="L13" s="474"/>
      <c r="M13" s="196"/>
      <c r="N13" s="1"/>
      <c r="O13" s="472"/>
      <c r="P13" s="474"/>
      <c r="Q13" s="187"/>
    </row>
    <row r="14" spans="3:17" ht="29.1" customHeight="1" x14ac:dyDescent="0.25">
      <c r="C14" s="476"/>
      <c r="D14" s="196"/>
      <c r="F14" s="468"/>
      <c r="G14" s="475"/>
      <c r="H14" s="469"/>
      <c r="J14" s="468"/>
      <c r="K14" s="475"/>
      <c r="L14" s="469"/>
      <c r="M14" s="196"/>
      <c r="O14" s="468"/>
      <c r="P14" s="469"/>
      <c r="Q14" s="187"/>
    </row>
    <row r="15" spans="3:17" ht="28.5" customHeight="1" x14ac:dyDescent="0.25">
      <c r="C15" s="196"/>
      <c r="D15" s="196"/>
      <c r="F15" s="196"/>
      <c r="G15" s="196"/>
      <c r="H15" s="196"/>
      <c r="J15" s="196"/>
      <c r="K15" s="196"/>
      <c r="L15" s="196"/>
      <c r="M15" s="196"/>
      <c r="O15" s="196"/>
      <c r="P15" s="196"/>
      <c r="Q15" s="187"/>
    </row>
    <row r="16" spans="3:17" ht="15.75" customHeight="1" x14ac:dyDescent="0.25">
      <c r="C16" s="464" t="s">
        <v>596</v>
      </c>
      <c r="D16" s="196"/>
      <c r="F16" s="466" t="s">
        <v>597</v>
      </c>
      <c r="G16" s="471"/>
      <c r="H16" s="467"/>
      <c r="J16" s="466" t="s">
        <v>591</v>
      </c>
      <c r="K16" s="471"/>
      <c r="L16" s="467"/>
      <c r="M16" s="196"/>
      <c r="O16" s="466" t="s">
        <v>592</v>
      </c>
      <c r="P16" s="467"/>
      <c r="Q16" s="389" t="s">
        <v>594</v>
      </c>
    </row>
    <row r="17" spans="3:17" ht="36.75" customHeight="1" x14ac:dyDescent="0.25">
      <c r="C17" s="465"/>
      <c r="D17" s="196"/>
      <c r="F17" s="468"/>
      <c r="G17" s="475"/>
      <c r="H17" s="469"/>
      <c r="J17" s="468"/>
      <c r="K17" s="475"/>
      <c r="L17" s="469"/>
      <c r="M17" s="196"/>
      <c r="O17" s="468"/>
      <c r="P17" s="469"/>
      <c r="Q17" s="187"/>
    </row>
    <row r="19" spans="3:17" ht="14.45" customHeight="1" x14ac:dyDescent="0.25">
      <c r="C19" s="476" t="s">
        <v>103</v>
      </c>
      <c r="D19" s="196"/>
      <c r="E19" s="1"/>
      <c r="F19" s="466" t="s">
        <v>104</v>
      </c>
      <c r="G19" s="471"/>
      <c r="H19" s="467"/>
      <c r="I19" s="1"/>
      <c r="J19" s="466" t="s">
        <v>105</v>
      </c>
      <c r="K19" s="471"/>
      <c r="L19" s="467"/>
      <c r="M19" s="196"/>
      <c r="N19" s="1"/>
      <c r="O19" s="466" t="s">
        <v>106</v>
      </c>
      <c r="P19" s="467"/>
      <c r="Q19" s="197" t="s">
        <v>107</v>
      </c>
    </row>
    <row r="20" spans="3:17" x14ac:dyDescent="0.25">
      <c r="C20" s="476"/>
      <c r="D20" s="196"/>
      <c r="E20" s="1"/>
      <c r="F20" s="472"/>
      <c r="G20" s="473"/>
      <c r="H20" s="474"/>
      <c r="I20" s="1"/>
      <c r="J20" s="472"/>
      <c r="K20" s="473"/>
      <c r="L20" s="474"/>
      <c r="M20" s="196"/>
      <c r="N20" s="1"/>
      <c r="O20" s="472"/>
      <c r="P20" s="474"/>
    </row>
    <row r="21" spans="3:17" ht="14.45" customHeight="1" x14ac:dyDescent="0.25">
      <c r="C21" s="476"/>
      <c r="D21" s="196"/>
      <c r="E21" s="1"/>
      <c r="F21" s="468"/>
      <c r="G21" s="475"/>
      <c r="H21" s="469"/>
      <c r="I21" s="1"/>
      <c r="J21" s="468"/>
      <c r="K21" s="475"/>
      <c r="L21" s="469"/>
      <c r="M21" s="196"/>
      <c r="N21" s="1"/>
      <c r="O21" s="468"/>
      <c r="P21" s="469"/>
    </row>
    <row r="22" spans="3:17" x14ac:dyDescent="0.25">
      <c r="C22" s="476"/>
      <c r="D22" s="196"/>
      <c r="E22" s="1"/>
      <c r="F22" s="483" t="s">
        <v>108</v>
      </c>
      <c r="G22" s="484"/>
      <c r="H22" s="485"/>
      <c r="I22" s="1"/>
      <c r="J22" s="483" t="s">
        <v>108</v>
      </c>
      <c r="K22" s="484"/>
      <c r="L22" s="485"/>
      <c r="M22" s="1"/>
      <c r="N22" s="1"/>
      <c r="O22" s="483" t="s">
        <v>108</v>
      </c>
      <c r="P22" s="485"/>
    </row>
    <row r="23" spans="3:17" ht="14.45" customHeight="1" x14ac:dyDescent="0.25">
      <c r="C23" s="476"/>
      <c r="D23" s="196"/>
      <c r="E23" s="1"/>
      <c r="F23" s="466" t="s">
        <v>109</v>
      </c>
      <c r="G23" s="471"/>
      <c r="H23" s="467"/>
      <c r="I23" s="1"/>
      <c r="J23" s="466" t="s">
        <v>110</v>
      </c>
      <c r="K23" s="471"/>
      <c r="L23" s="467"/>
      <c r="M23" s="196"/>
      <c r="N23" s="1"/>
      <c r="O23" s="466" t="s">
        <v>111</v>
      </c>
      <c r="P23" s="467"/>
      <c r="Q23" s="197" t="s">
        <v>112</v>
      </c>
    </row>
    <row r="24" spans="3:17" x14ac:dyDescent="0.25">
      <c r="C24" s="476"/>
      <c r="D24" s="196"/>
      <c r="E24" s="1"/>
      <c r="F24" s="472"/>
      <c r="G24" s="473"/>
      <c r="H24" s="474"/>
      <c r="I24" s="1"/>
      <c r="J24" s="472"/>
      <c r="K24" s="473"/>
      <c r="L24" s="474"/>
      <c r="M24" s="196"/>
      <c r="N24" s="1"/>
      <c r="O24" s="472"/>
      <c r="P24" s="474"/>
    </row>
    <row r="25" spans="3:17" x14ac:dyDescent="0.25">
      <c r="C25" s="476"/>
      <c r="D25" s="196"/>
      <c r="E25" s="1"/>
      <c r="F25" s="468"/>
      <c r="G25" s="475"/>
      <c r="H25" s="469"/>
      <c r="I25" s="1"/>
      <c r="J25" s="468"/>
      <c r="K25" s="475"/>
      <c r="L25" s="469"/>
      <c r="M25" s="196"/>
      <c r="N25" s="1"/>
      <c r="O25" s="468"/>
      <c r="P25" s="469"/>
    </row>
    <row r="26" spans="3:17" ht="24" customHeight="1" x14ac:dyDescent="0.25">
      <c r="C26" s="368"/>
      <c r="D26" s="1"/>
      <c r="E26" s="1"/>
      <c r="F26" s="1"/>
      <c r="G26" s="1"/>
      <c r="H26" s="1"/>
      <c r="I26" s="1"/>
      <c r="J26" s="1"/>
      <c r="K26" s="1"/>
      <c r="L26" s="1"/>
      <c r="M26" s="1"/>
      <c r="N26" s="1"/>
      <c r="O26" s="486"/>
      <c r="P26" s="486"/>
    </row>
    <row r="27" spans="3:17" ht="14.45" customHeight="1" x14ac:dyDescent="0.25">
      <c r="C27" s="476" t="s">
        <v>113</v>
      </c>
      <c r="D27" s="196"/>
      <c r="E27" s="1"/>
      <c r="F27" s="466" t="s">
        <v>114</v>
      </c>
      <c r="G27" s="471"/>
      <c r="H27" s="471"/>
      <c r="I27" s="471"/>
      <c r="J27" s="471"/>
      <c r="K27" s="471"/>
      <c r="L27" s="467"/>
      <c r="M27" s="196"/>
      <c r="N27" s="1"/>
      <c r="O27" s="466" t="s">
        <v>115</v>
      </c>
      <c r="P27" s="467"/>
      <c r="Q27" s="168">
        <v>5</v>
      </c>
    </row>
    <row r="28" spans="3:17" x14ac:dyDescent="0.25">
      <c r="C28" s="476"/>
      <c r="D28" s="196"/>
      <c r="E28" s="1"/>
      <c r="F28" s="472"/>
      <c r="G28" s="473"/>
      <c r="H28" s="473"/>
      <c r="I28" s="473"/>
      <c r="J28" s="473"/>
      <c r="K28" s="473"/>
      <c r="L28" s="474"/>
      <c r="M28" s="196"/>
      <c r="N28" s="1"/>
      <c r="O28" s="472"/>
      <c r="P28" s="474"/>
    </row>
    <row r="29" spans="3:17" x14ac:dyDescent="0.25">
      <c r="C29" s="476"/>
      <c r="D29" s="196"/>
      <c r="E29" s="1"/>
      <c r="F29" s="468"/>
      <c r="G29" s="475"/>
      <c r="H29" s="475"/>
      <c r="I29" s="475"/>
      <c r="J29" s="475"/>
      <c r="K29" s="475"/>
      <c r="L29" s="469"/>
      <c r="M29" s="187"/>
      <c r="N29" s="1"/>
      <c r="O29" s="468"/>
      <c r="P29" s="469"/>
    </row>
    <row r="30" spans="3:17" x14ac:dyDescent="0.25">
      <c r="C30" s="1"/>
      <c r="D30" s="1"/>
      <c r="E30" s="1"/>
      <c r="F30" s="1"/>
      <c r="G30" s="1"/>
      <c r="H30" s="1"/>
      <c r="I30" s="1"/>
      <c r="J30" s="1"/>
      <c r="K30" s="1"/>
      <c r="L30" s="1"/>
      <c r="M30" s="1"/>
      <c r="N30" s="1"/>
      <c r="O30" s="1"/>
    </row>
    <row r="31" spans="3:17" ht="15.75" thickBot="1" x14ac:dyDescent="0.3"/>
    <row r="32" spans="3:17" ht="19.5" thickBot="1" x14ac:dyDescent="0.35">
      <c r="F32" s="267" t="s">
        <v>595</v>
      </c>
      <c r="G32" s="268"/>
      <c r="H32" s="268"/>
      <c r="I32" s="268"/>
      <c r="J32" s="268"/>
      <c r="K32" s="268"/>
      <c r="L32" s="268"/>
      <c r="M32" s="268"/>
      <c r="N32" s="268"/>
      <c r="O32" s="268"/>
      <c r="P32" s="268"/>
      <c r="Q32" s="269"/>
    </row>
  </sheetData>
  <mergeCells count="31">
    <mergeCell ref="C27:C29"/>
    <mergeCell ref="F27:L29"/>
    <mergeCell ref="O27:P29"/>
    <mergeCell ref="C19:C25"/>
    <mergeCell ref="F19:H21"/>
    <mergeCell ref="J19:L21"/>
    <mergeCell ref="O19:P21"/>
    <mergeCell ref="F23:H25"/>
    <mergeCell ref="J23:L25"/>
    <mergeCell ref="O23:P25"/>
    <mergeCell ref="F22:H22"/>
    <mergeCell ref="J22:L22"/>
    <mergeCell ref="O22:P22"/>
    <mergeCell ref="O26:P26"/>
    <mergeCell ref="C2:D2"/>
    <mergeCell ref="E2:M2"/>
    <mergeCell ref="N2:Q2"/>
    <mergeCell ref="C4:C6"/>
    <mergeCell ref="F4:L6"/>
    <mergeCell ref="O4:P6"/>
    <mergeCell ref="C16:C17"/>
    <mergeCell ref="O16:P17"/>
    <mergeCell ref="C8:C10"/>
    <mergeCell ref="F8:L10"/>
    <mergeCell ref="O8:P10"/>
    <mergeCell ref="C12:C14"/>
    <mergeCell ref="F12:H14"/>
    <mergeCell ref="J12:L14"/>
    <mergeCell ref="O12:P14"/>
    <mergeCell ref="J16:L17"/>
    <mergeCell ref="F16:H17"/>
  </mergeCells>
  <hyperlinks>
    <hyperlink ref="O1" location="Contents!A1" display="&lt;&lt;&lt;" xr:uid="{00000000-0004-0000-0500-000000000000}"/>
  </hyperlinks>
  <pageMargins left="0.7" right="0.7" top="0.75" bottom="0.75" header="0.3" footer="0.3"/>
  <pageSetup paperSize="9"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O95"/>
  <sheetViews>
    <sheetView showGridLines="0" zoomScale="130" zoomScaleNormal="130" zoomScaleSheetLayoutView="50" workbookViewId="0">
      <selection activeCell="B24" sqref="B24:P24"/>
    </sheetView>
  </sheetViews>
  <sheetFormatPr defaultRowHeight="15" x14ac:dyDescent="0.25"/>
  <cols>
    <col min="1" max="1" width="2.5703125" customWidth="1"/>
    <col min="2" max="2" width="2.28515625" customWidth="1"/>
    <col min="3" max="3" width="4.7109375" customWidth="1"/>
    <col min="4" max="4" width="3.140625" customWidth="1"/>
    <col min="5" max="5" width="4.42578125" customWidth="1"/>
    <col min="6" max="6" width="3.140625" customWidth="1"/>
    <col min="7" max="7" width="4.42578125" customWidth="1"/>
    <col min="8" max="9" width="3.140625" customWidth="1"/>
    <col min="10" max="12" width="5.42578125" customWidth="1"/>
    <col min="13" max="13" width="3.140625" customWidth="1"/>
    <col min="14" max="14" width="6.85546875" customWidth="1"/>
    <col min="15" max="15" width="7.85546875" customWidth="1"/>
    <col min="16" max="16" width="4.5703125" customWidth="1"/>
    <col min="17" max="17" width="5.42578125" customWidth="1"/>
    <col min="18" max="18" width="1.42578125" customWidth="1"/>
    <col min="19" max="19" width="4" customWidth="1"/>
    <col min="20" max="21" width="3.140625" customWidth="1"/>
    <col min="22" max="22" width="3.5703125" customWidth="1"/>
    <col min="23" max="23" width="3.140625" customWidth="1"/>
    <col min="24" max="24" width="3.5703125" customWidth="1"/>
    <col min="25" max="27" width="5.42578125" customWidth="1"/>
    <col min="28" max="28" width="3.140625" customWidth="1"/>
    <col min="29" max="29" width="7" customWidth="1"/>
    <col min="30" max="30" width="7.85546875" customWidth="1"/>
    <col min="31" max="32" width="4.42578125" bestFit="1" customWidth="1"/>
    <col min="33" max="33" width="9.140625" customWidth="1"/>
    <col min="34" max="34" width="5" customWidth="1"/>
    <col min="35" max="35" width="4.28515625" customWidth="1"/>
    <col min="36" max="36" width="4.42578125" customWidth="1"/>
    <col min="37" max="37" width="4.28515625" customWidth="1"/>
    <col min="38" max="38" width="8.28515625" customWidth="1"/>
    <col min="39" max="39" width="4" customWidth="1"/>
    <col min="40" max="41" width="5.42578125" customWidth="1"/>
    <col min="42" max="42" width="4.28515625" customWidth="1"/>
    <col min="43" max="43" width="3.140625" customWidth="1"/>
    <col min="44" max="44" width="7" customWidth="1"/>
    <col min="45" max="45" width="7.85546875" customWidth="1"/>
    <col min="46" max="46" width="4.7109375" bestFit="1" customWidth="1"/>
    <col min="47" max="47" width="4.42578125" bestFit="1" customWidth="1"/>
    <col min="48" max="48" width="0.5703125" customWidth="1"/>
    <col min="49" max="49" width="4.42578125" customWidth="1"/>
    <col min="50" max="50" width="3.140625" customWidth="1"/>
    <col min="51" max="51" width="5" customWidth="1"/>
    <col min="52" max="52" width="4.42578125" customWidth="1"/>
    <col min="53" max="53" width="8" customWidth="1"/>
    <col min="54" max="54" width="4.42578125" customWidth="1"/>
    <col min="55" max="57" width="5.42578125" customWidth="1"/>
    <col min="58" max="58" width="3.140625" customWidth="1"/>
    <col min="59" max="59" width="6.5703125" customWidth="1"/>
    <col min="60" max="60" width="7.85546875" customWidth="1"/>
    <col min="61" max="62" width="4.42578125" bestFit="1" customWidth="1"/>
    <col min="63" max="64" width="4.140625" customWidth="1"/>
  </cols>
  <sheetData>
    <row r="1" spans="2:67" ht="23.25" x14ac:dyDescent="0.25">
      <c r="B1" s="611" t="s">
        <v>116</v>
      </c>
      <c r="C1" s="611"/>
      <c r="D1" s="63" t="s">
        <v>850</v>
      </c>
      <c r="E1" s="8"/>
      <c r="F1" s="8"/>
      <c r="G1" s="8"/>
      <c r="H1" s="8"/>
      <c r="I1" s="8"/>
      <c r="J1" s="8"/>
      <c r="K1" s="8"/>
      <c r="L1" s="8"/>
      <c r="M1" s="8"/>
      <c r="N1" s="9"/>
      <c r="O1" s="9"/>
      <c r="S1" s="7"/>
      <c r="T1" s="8"/>
      <c r="U1" s="8"/>
      <c r="V1" s="8"/>
      <c r="W1" s="8"/>
      <c r="X1" s="8"/>
      <c r="Y1" s="8"/>
      <c r="Z1" s="8"/>
      <c r="AA1" s="8"/>
      <c r="AB1" s="8"/>
      <c r="AC1" s="9"/>
      <c r="AD1" s="9"/>
      <c r="AE1" s="27"/>
      <c r="AF1" s="27"/>
      <c r="AG1" s="9"/>
      <c r="AH1" s="8"/>
      <c r="AI1" s="8"/>
      <c r="AJ1" s="8"/>
      <c r="AK1" s="8"/>
      <c r="AL1" s="240"/>
      <c r="AM1" s="241"/>
      <c r="AN1" s="241"/>
      <c r="AO1" s="62" t="s">
        <v>41</v>
      </c>
      <c r="AP1" s="241"/>
      <c r="AQ1" s="241"/>
      <c r="AR1" s="241"/>
      <c r="AW1" s="8"/>
      <c r="AX1" s="8"/>
      <c r="AY1" s="8"/>
      <c r="AZ1" s="8"/>
      <c r="BA1" s="612"/>
      <c r="BB1" s="613"/>
      <c r="BC1" s="613"/>
      <c r="BD1" s="613"/>
      <c r="BE1" s="613"/>
      <c r="BF1" s="613"/>
      <c r="BG1" s="613"/>
    </row>
    <row r="2" spans="2:67" ht="24" thickBot="1" x14ac:dyDescent="0.3">
      <c r="B2" s="614" t="s">
        <v>117</v>
      </c>
      <c r="C2" s="615"/>
      <c r="D2" s="7"/>
      <c r="E2" s="8"/>
      <c r="F2" s="8"/>
      <c r="G2" s="8"/>
      <c r="H2" s="8"/>
      <c r="I2" s="8"/>
      <c r="J2" s="8"/>
      <c r="K2" s="8"/>
      <c r="L2" s="8"/>
      <c r="M2" s="8"/>
      <c r="N2" s="9"/>
      <c r="O2" s="9"/>
      <c r="S2" s="7"/>
      <c r="T2" s="8"/>
      <c r="U2" s="8"/>
      <c r="V2" s="8"/>
      <c r="W2" s="8"/>
      <c r="X2" s="8"/>
      <c r="Y2" s="8"/>
      <c r="Z2" s="8"/>
      <c r="AA2" s="8"/>
      <c r="AB2" s="8"/>
      <c r="AC2" s="9"/>
      <c r="AD2" s="9"/>
      <c r="AG2" s="9"/>
      <c r="AH2" s="8"/>
      <c r="AI2" s="8"/>
      <c r="AJ2" s="8"/>
      <c r="AK2" s="8"/>
      <c r="AL2" s="240"/>
      <c r="AM2" s="241"/>
      <c r="AN2" s="241"/>
      <c r="AO2" s="8"/>
      <c r="AP2" s="241"/>
      <c r="AQ2" s="8"/>
      <c r="AR2" s="241"/>
      <c r="AW2" s="8"/>
      <c r="AX2" s="8"/>
      <c r="AY2" s="8"/>
      <c r="AZ2" s="8"/>
      <c r="BA2" s="240"/>
      <c r="BB2" s="241"/>
      <c r="BC2" s="241"/>
      <c r="BD2" s="8"/>
      <c r="BE2" s="241"/>
      <c r="BF2" s="8"/>
      <c r="BG2" s="241"/>
      <c r="BH2" s="62"/>
      <c r="BL2" s="62"/>
    </row>
    <row r="3" spans="2:67" ht="18.75" customHeight="1" x14ac:dyDescent="0.25">
      <c r="B3" s="616" t="s">
        <v>118</v>
      </c>
      <c r="C3" s="617"/>
      <c r="D3" s="617"/>
      <c r="E3" s="617"/>
      <c r="F3" s="617"/>
      <c r="G3" s="617"/>
      <c r="H3" s="617"/>
      <c r="I3" s="617"/>
      <c r="J3" s="617"/>
      <c r="K3" s="617"/>
      <c r="L3" s="617"/>
      <c r="M3" s="618"/>
      <c r="N3" s="496" t="s">
        <v>820</v>
      </c>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8"/>
    </row>
    <row r="4" spans="2:67" ht="18.75" customHeight="1" x14ac:dyDescent="0.3">
      <c r="B4" s="619" t="s">
        <v>119</v>
      </c>
      <c r="C4" s="620"/>
      <c r="D4" s="620"/>
      <c r="E4" s="620"/>
      <c r="F4" s="620"/>
      <c r="G4" s="620"/>
      <c r="H4" s="620"/>
      <c r="I4" s="620"/>
      <c r="J4" s="620"/>
      <c r="K4" s="620"/>
      <c r="L4" s="620"/>
      <c r="M4" s="621"/>
      <c r="N4" s="499" t="s">
        <v>821</v>
      </c>
      <c r="O4" s="500"/>
      <c r="P4" s="500"/>
      <c r="Q4" s="500"/>
      <c r="R4" s="500"/>
      <c r="S4" s="500"/>
      <c r="T4" s="500"/>
      <c r="U4" s="500"/>
      <c r="V4" s="500"/>
      <c r="W4" s="500"/>
      <c r="X4" s="500"/>
      <c r="Y4" s="500"/>
      <c r="Z4" s="500"/>
      <c r="AA4" s="500"/>
      <c r="AB4" s="500"/>
      <c r="AC4" s="500"/>
      <c r="AD4" s="500"/>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0"/>
      <c r="BC4" s="500"/>
      <c r="BD4" s="500"/>
      <c r="BE4" s="500"/>
      <c r="BF4" s="500"/>
      <c r="BG4" s="500"/>
      <c r="BH4" s="500"/>
      <c r="BI4" s="500"/>
      <c r="BJ4" s="500"/>
      <c r="BK4" s="501"/>
    </row>
    <row r="5" spans="2:67" ht="18.75" customHeight="1" x14ac:dyDescent="0.25">
      <c r="B5" s="622" t="s">
        <v>120</v>
      </c>
      <c r="C5" s="623"/>
      <c r="D5" s="623"/>
      <c r="E5" s="623"/>
      <c r="F5" s="623"/>
      <c r="G5" s="623"/>
      <c r="H5" s="623"/>
      <c r="I5" s="623"/>
      <c r="J5" s="623"/>
      <c r="K5" s="623"/>
      <c r="L5" s="623"/>
      <c r="M5" s="624"/>
      <c r="N5" s="502" t="s">
        <v>822</v>
      </c>
      <c r="O5" s="503"/>
      <c r="P5" s="503"/>
      <c r="Q5" s="503"/>
      <c r="R5" s="503"/>
      <c r="S5" s="503"/>
      <c r="T5" s="503"/>
      <c r="U5" s="503"/>
      <c r="V5" s="503"/>
      <c r="W5" s="503"/>
      <c r="X5" s="503"/>
      <c r="Y5" s="503"/>
      <c r="Z5" s="503"/>
      <c r="AA5" s="503"/>
      <c r="AB5" s="503"/>
      <c r="AC5" s="503"/>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4"/>
    </row>
    <row r="6" spans="2:67" ht="19.5" customHeight="1" thickBot="1" x14ac:dyDescent="0.3">
      <c r="B6" s="625" t="s">
        <v>121</v>
      </c>
      <c r="C6" s="626"/>
      <c r="D6" s="626"/>
      <c r="E6" s="626"/>
      <c r="F6" s="626"/>
      <c r="G6" s="626"/>
      <c r="H6" s="626"/>
      <c r="I6" s="626"/>
      <c r="J6" s="626"/>
      <c r="K6" s="626"/>
      <c r="L6" s="626"/>
      <c r="M6" s="627"/>
      <c r="N6" s="505" t="s">
        <v>823</v>
      </c>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Y6" s="506"/>
      <c r="AZ6" s="506"/>
      <c r="BA6" s="506"/>
      <c r="BB6" s="506"/>
      <c r="BC6" s="506"/>
      <c r="BD6" s="506"/>
      <c r="BE6" s="506"/>
      <c r="BF6" s="506"/>
      <c r="BG6" s="506"/>
      <c r="BH6" s="506"/>
      <c r="BI6" s="506"/>
      <c r="BJ6" s="506"/>
      <c r="BK6" s="507"/>
    </row>
    <row r="7" spans="2:67" ht="15.75" x14ac:dyDescent="0.25">
      <c r="C7" s="19"/>
      <c r="I7" s="20"/>
      <c r="X7" s="20"/>
    </row>
    <row r="8" spans="2:67" ht="18.75" x14ac:dyDescent="0.3">
      <c r="B8" s="557" t="s">
        <v>122</v>
      </c>
      <c r="C8" s="558"/>
      <c r="D8" s="5"/>
      <c r="E8" s="6"/>
      <c r="F8" s="6"/>
      <c r="G8" s="6"/>
      <c r="H8" s="6"/>
      <c r="I8" s="6"/>
      <c r="J8" s="6"/>
      <c r="K8" s="6"/>
      <c r="L8" s="6"/>
      <c r="M8" s="6"/>
      <c r="N8" s="4"/>
      <c r="O8" s="1"/>
      <c r="P8" s="1"/>
      <c r="Q8" s="1"/>
      <c r="R8" s="1"/>
      <c r="S8" s="5"/>
      <c r="T8" s="6"/>
      <c r="U8" s="6"/>
      <c r="V8" s="6"/>
      <c r="W8" s="6"/>
      <c r="X8" s="6"/>
      <c r="Y8" s="6"/>
      <c r="Z8" s="6"/>
      <c r="AA8" s="6"/>
      <c r="AB8" s="6"/>
      <c r="AC8" s="4"/>
      <c r="AD8" s="1"/>
      <c r="AE8" s="1"/>
      <c r="AF8" s="1"/>
      <c r="AG8" s="1"/>
      <c r="AH8" s="1"/>
      <c r="AI8" s="1"/>
      <c r="AJ8" s="1"/>
      <c r="AK8" s="1"/>
      <c r="AL8" s="1"/>
      <c r="AM8" s="1"/>
      <c r="AN8" s="1"/>
      <c r="AO8" s="6"/>
      <c r="AP8" s="1"/>
      <c r="AQ8" s="6"/>
      <c r="AR8" s="1"/>
      <c r="AS8" s="1"/>
      <c r="AT8" s="1"/>
      <c r="AU8" s="1"/>
      <c r="AV8" s="1"/>
      <c r="AW8" s="1"/>
      <c r="AX8" s="1"/>
      <c r="AY8" s="1"/>
      <c r="AZ8" s="1"/>
      <c r="BA8" s="1"/>
      <c r="BB8" s="1"/>
      <c r="BC8" s="1"/>
      <c r="BD8" s="6"/>
      <c r="BE8" s="1"/>
      <c r="BF8" s="6"/>
      <c r="BG8" s="1"/>
      <c r="BH8" s="1"/>
      <c r="BI8" s="1"/>
      <c r="BJ8" s="1"/>
      <c r="BK8" s="1"/>
    </row>
    <row r="9" spans="2:67" ht="15.75" thickBot="1" x14ac:dyDescent="0.3">
      <c r="B9" s="559">
        <v>1</v>
      </c>
      <c r="C9" s="560"/>
      <c r="D9" s="242">
        <v>2</v>
      </c>
      <c r="E9" s="242">
        <v>3</v>
      </c>
      <c r="F9" s="242">
        <v>4</v>
      </c>
      <c r="G9" s="242">
        <v>5</v>
      </c>
      <c r="H9" s="242">
        <v>6</v>
      </c>
      <c r="I9" s="242">
        <v>7</v>
      </c>
      <c r="J9" s="242">
        <v>8</v>
      </c>
      <c r="K9" s="242">
        <v>9</v>
      </c>
      <c r="L9" s="242">
        <v>10</v>
      </c>
      <c r="M9" s="242">
        <v>11</v>
      </c>
      <c r="N9" s="242">
        <v>12</v>
      </c>
      <c r="O9" s="242">
        <v>13</v>
      </c>
      <c r="P9" s="242">
        <v>14</v>
      </c>
      <c r="Q9" s="583">
        <v>15</v>
      </c>
      <c r="R9" s="584"/>
      <c r="S9" s="242">
        <v>16</v>
      </c>
      <c r="T9" s="242">
        <v>17</v>
      </c>
      <c r="U9" s="242">
        <v>18</v>
      </c>
      <c r="V9" s="242">
        <v>19</v>
      </c>
      <c r="W9" s="242">
        <v>20</v>
      </c>
      <c r="X9" s="242">
        <v>21</v>
      </c>
      <c r="Y9" s="242">
        <v>22</v>
      </c>
      <c r="Z9" s="242">
        <v>23</v>
      </c>
      <c r="AA9" s="242">
        <v>24</v>
      </c>
      <c r="AB9" s="242">
        <v>25</v>
      </c>
      <c r="AC9" s="242">
        <v>26</v>
      </c>
      <c r="AD9" s="242">
        <v>27</v>
      </c>
      <c r="AE9" s="242">
        <v>28</v>
      </c>
      <c r="AF9" s="308">
        <v>29</v>
      </c>
      <c r="AG9" s="22">
        <v>30</v>
      </c>
      <c r="AH9" s="22">
        <v>31</v>
      </c>
      <c r="AI9" s="22">
        <v>32</v>
      </c>
      <c r="AJ9" s="22">
        <v>33</v>
      </c>
      <c r="AK9" s="22">
        <v>34</v>
      </c>
      <c r="AL9" s="22">
        <v>35</v>
      </c>
      <c r="AM9" s="22">
        <v>36</v>
      </c>
      <c r="AN9" s="22">
        <v>37</v>
      </c>
      <c r="AO9" s="22">
        <v>38</v>
      </c>
      <c r="AP9" s="22">
        <v>39</v>
      </c>
      <c r="AQ9" s="22">
        <v>40</v>
      </c>
      <c r="AR9" s="22">
        <v>41</v>
      </c>
      <c r="AS9" s="22">
        <v>42</v>
      </c>
      <c r="AT9" s="22">
        <v>43</v>
      </c>
      <c r="AU9" s="22">
        <v>44</v>
      </c>
      <c r="AV9" s="22"/>
      <c r="AW9" s="22">
        <v>45</v>
      </c>
      <c r="AX9" s="22">
        <v>46</v>
      </c>
      <c r="AY9" s="22">
        <v>47</v>
      </c>
      <c r="AZ9" s="22">
        <v>48</v>
      </c>
      <c r="BA9" s="22">
        <v>49</v>
      </c>
      <c r="BB9" s="22">
        <v>50</v>
      </c>
      <c r="BC9" s="22">
        <v>51</v>
      </c>
      <c r="BD9" s="22">
        <v>52</v>
      </c>
      <c r="BE9" s="22">
        <v>53</v>
      </c>
      <c r="BF9" s="22">
        <v>54</v>
      </c>
      <c r="BG9" s="22">
        <v>55</v>
      </c>
      <c r="BH9" s="22">
        <v>56</v>
      </c>
      <c r="BI9" s="22">
        <v>57</v>
      </c>
      <c r="BJ9" s="380">
        <v>58</v>
      </c>
      <c r="BK9" s="380">
        <v>59</v>
      </c>
      <c r="BL9" s="22">
        <v>60</v>
      </c>
      <c r="BM9" s="22">
        <v>61</v>
      </c>
    </row>
    <row r="10" spans="2:67" ht="17.25" customHeight="1" thickBot="1" x14ac:dyDescent="0.3">
      <c r="B10" s="561" t="s">
        <v>123</v>
      </c>
      <c r="C10" s="562"/>
      <c r="D10" s="567" t="s">
        <v>124</v>
      </c>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9"/>
      <c r="AG10" s="570" t="s">
        <v>125</v>
      </c>
      <c r="AH10" s="379" t="s">
        <v>126</v>
      </c>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81"/>
      <c r="BK10" s="381"/>
      <c r="BL10" s="382"/>
      <c r="BM10" s="376"/>
    </row>
    <row r="11" spans="2:67" ht="31.5" customHeight="1" x14ac:dyDescent="0.25">
      <c r="B11" s="563"/>
      <c r="C11" s="564"/>
      <c r="D11" s="588" t="s">
        <v>128</v>
      </c>
      <c r="E11" s="589"/>
      <c r="F11" s="589"/>
      <c r="G11" s="589"/>
      <c r="H11" s="589"/>
      <c r="I11" s="589"/>
      <c r="J11" s="589"/>
      <c r="K11" s="589"/>
      <c r="L11" s="589"/>
      <c r="M11" s="589"/>
      <c r="N11" s="589"/>
      <c r="O11" s="589"/>
      <c r="P11" s="518"/>
      <c r="Q11" s="519"/>
      <c r="R11" s="601"/>
      <c r="S11" s="590" t="s">
        <v>130</v>
      </c>
      <c r="T11" s="591"/>
      <c r="U11" s="591"/>
      <c r="V11" s="591"/>
      <c r="W11" s="591"/>
      <c r="X11" s="591"/>
      <c r="Y11" s="591"/>
      <c r="Z11" s="591"/>
      <c r="AA11" s="591"/>
      <c r="AB11" s="591"/>
      <c r="AC11" s="592"/>
      <c r="AD11" s="592"/>
      <c r="AE11" s="518"/>
      <c r="AF11" s="604"/>
      <c r="AG11" s="571"/>
      <c r="AH11" s="593" t="s">
        <v>132</v>
      </c>
      <c r="AI11" s="594"/>
      <c r="AJ11" s="594"/>
      <c r="AK11" s="594"/>
      <c r="AL11" s="594"/>
      <c r="AM11" s="594"/>
      <c r="AN11" s="594"/>
      <c r="AO11" s="594"/>
      <c r="AP11" s="594"/>
      <c r="AQ11" s="594"/>
      <c r="AR11" s="595"/>
      <c r="AS11" s="595"/>
      <c r="AT11" s="515" t="s">
        <v>129</v>
      </c>
      <c r="AU11" s="516"/>
      <c r="AV11" s="383"/>
      <c r="AW11" s="596" t="s">
        <v>133</v>
      </c>
      <c r="AX11" s="597"/>
      <c r="AY11" s="597"/>
      <c r="AZ11" s="597"/>
      <c r="BA11" s="597"/>
      <c r="BB11" s="597"/>
      <c r="BC11" s="597"/>
      <c r="BD11" s="597"/>
      <c r="BE11" s="597"/>
      <c r="BF11" s="597"/>
      <c r="BG11" s="598"/>
      <c r="BH11" s="598"/>
      <c r="BI11" s="518"/>
      <c r="BJ11" s="519"/>
      <c r="BK11" s="599" t="s">
        <v>131</v>
      </c>
      <c r="BL11" s="600"/>
      <c r="BM11" s="377"/>
    </row>
    <row r="12" spans="2:67" ht="164.25" customHeight="1" x14ac:dyDescent="0.25">
      <c r="B12" s="565"/>
      <c r="C12" s="566"/>
      <c r="D12" s="318" t="s">
        <v>134</v>
      </c>
      <c r="E12" s="319" t="s">
        <v>135</v>
      </c>
      <c r="F12" s="319" t="s">
        <v>136</v>
      </c>
      <c r="G12" s="319" t="s">
        <v>137</v>
      </c>
      <c r="H12" s="319" t="s">
        <v>138</v>
      </c>
      <c r="I12" s="319" t="s">
        <v>139</v>
      </c>
      <c r="J12" s="319" t="s">
        <v>140</v>
      </c>
      <c r="K12" s="319" t="s">
        <v>141</v>
      </c>
      <c r="L12" s="319" t="s">
        <v>142</v>
      </c>
      <c r="M12" s="319" t="s">
        <v>143</v>
      </c>
      <c r="N12" s="320" t="s">
        <v>812</v>
      </c>
      <c r="O12" s="320" t="s">
        <v>144</v>
      </c>
      <c r="P12" s="520"/>
      <c r="Q12" s="521"/>
      <c r="R12" s="602"/>
      <c r="S12" s="319" t="s">
        <v>134</v>
      </c>
      <c r="T12" s="319" t="s">
        <v>135</v>
      </c>
      <c r="U12" s="319" t="s">
        <v>136</v>
      </c>
      <c r="V12" s="319" t="s">
        <v>137</v>
      </c>
      <c r="W12" s="319" t="s">
        <v>138</v>
      </c>
      <c r="X12" s="319" t="s">
        <v>139</v>
      </c>
      <c r="Y12" s="319" t="s">
        <v>140</v>
      </c>
      <c r="Z12" s="319" t="s">
        <v>141</v>
      </c>
      <c r="AA12" s="319" t="s">
        <v>142</v>
      </c>
      <c r="AB12" s="319" t="s">
        <v>143</v>
      </c>
      <c r="AC12" s="320" t="s">
        <v>812</v>
      </c>
      <c r="AD12" s="321" t="s">
        <v>144</v>
      </c>
      <c r="AE12" s="520"/>
      <c r="AF12" s="605"/>
      <c r="AG12" s="571"/>
      <c r="AH12" s="318" t="s">
        <v>134</v>
      </c>
      <c r="AI12" s="319" t="s">
        <v>135</v>
      </c>
      <c r="AJ12" s="319" t="s">
        <v>136</v>
      </c>
      <c r="AK12" s="319" t="s">
        <v>137</v>
      </c>
      <c r="AL12" s="319" t="s">
        <v>138</v>
      </c>
      <c r="AM12" s="319" t="s">
        <v>139</v>
      </c>
      <c r="AN12" s="319" t="s">
        <v>140</v>
      </c>
      <c r="AO12" s="319" t="s">
        <v>141</v>
      </c>
      <c r="AP12" s="319" t="s">
        <v>142</v>
      </c>
      <c r="AQ12" s="319" t="s">
        <v>143</v>
      </c>
      <c r="AR12" s="320" t="s">
        <v>812</v>
      </c>
      <c r="AS12" s="321" t="s">
        <v>144</v>
      </c>
      <c r="AT12" s="331" t="s">
        <v>145</v>
      </c>
      <c r="AU12" s="331" t="s">
        <v>146</v>
      </c>
      <c r="AV12" s="384"/>
      <c r="AW12" s="319" t="s">
        <v>134</v>
      </c>
      <c r="AX12" s="319" t="s">
        <v>135</v>
      </c>
      <c r="AY12" s="319" t="s">
        <v>136</v>
      </c>
      <c r="AZ12" s="319" t="s">
        <v>137</v>
      </c>
      <c r="BA12" s="319" t="s">
        <v>138</v>
      </c>
      <c r="BB12" s="319" t="s">
        <v>139</v>
      </c>
      <c r="BC12" s="319" t="s">
        <v>140</v>
      </c>
      <c r="BD12" s="319" t="s">
        <v>141</v>
      </c>
      <c r="BE12" s="319" t="s">
        <v>142</v>
      </c>
      <c r="BF12" s="319" t="s">
        <v>143</v>
      </c>
      <c r="BG12" s="320" t="s">
        <v>812</v>
      </c>
      <c r="BH12" s="322" t="s">
        <v>144</v>
      </c>
      <c r="BI12" s="520"/>
      <c r="BJ12" s="521"/>
      <c r="BK12" s="332" t="s">
        <v>147</v>
      </c>
      <c r="BL12" s="333" t="s">
        <v>146</v>
      </c>
      <c r="BM12" s="378" t="s">
        <v>127</v>
      </c>
    </row>
    <row r="13" spans="2:67" ht="38.25" x14ac:dyDescent="0.25">
      <c r="B13" s="578" t="str">
        <f>N4</f>
        <v xml:space="preserve"> [ Inclement weather during climb-out ]</v>
      </c>
      <c r="C13" s="579"/>
      <c r="D13" s="390"/>
      <c r="E13" s="391"/>
      <c r="F13" s="391"/>
      <c r="G13" s="392" t="s">
        <v>824</v>
      </c>
      <c r="H13" s="391"/>
      <c r="I13" s="391"/>
      <c r="J13" s="393"/>
      <c r="K13" s="393"/>
      <c r="L13" s="393"/>
      <c r="M13" s="393"/>
      <c r="N13" s="394" t="s">
        <v>665</v>
      </c>
      <c r="O13" s="394" t="s">
        <v>679</v>
      </c>
      <c r="P13" s="520"/>
      <c r="Q13" s="521"/>
      <c r="R13" s="602"/>
      <c r="S13" s="393"/>
      <c r="T13" s="391"/>
      <c r="U13" s="391"/>
      <c r="V13" s="396" t="s">
        <v>827</v>
      </c>
      <c r="W13" s="391"/>
      <c r="X13" s="391"/>
      <c r="Y13" s="393"/>
      <c r="Z13" s="393"/>
      <c r="AA13" s="393"/>
      <c r="AB13" s="402"/>
      <c r="AC13" s="394" t="s">
        <v>681</v>
      </c>
      <c r="AD13" s="394" t="s">
        <v>695</v>
      </c>
      <c r="AE13" s="520"/>
      <c r="AF13" s="605"/>
      <c r="AG13" s="544" t="str">
        <f>N5</f>
        <v xml:space="preserve"> [ Inadvertent flight into inclement weather/ storm during departure ]</v>
      </c>
      <c r="AH13" s="405"/>
      <c r="AI13" s="391"/>
      <c r="AJ13" s="391"/>
      <c r="AK13" s="391"/>
      <c r="AL13" s="391"/>
      <c r="AM13" s="391"/>
      <c r="AN13" s="391"/>
      <c r="AO13" s="393"/>
      <c r="AP13" s="391" t="s">
        <v>834</v>
      </c>
      <c r="AQ13" s="393"/>
      <c r="AR13" s="394" t="s">
        <v>697</v>
      </c>
      <c r="AS13" s="394" t="s">
        <v>711</v>
      </c>
      <c r="AT13" s="517" t="str">
        <f ca="1">AT90</f>
        <v>2B</v>
      </c>
      <c r="AU13" s="508" t="str">
        <f ca="1">AR91</f>
        <v>Tolerable</v>
      </c>
      <c r="AV13" s="384"/>
      <c r="AW13" s="393"/>
      <c r="AX13" s="391"/>
      <c r="AY13" s="396" t="s">
        <v>837</v>
      </c>
      <c r="AZ13" s="391"/>
      <c r="BA13" s="396"/>
      <c r="BB13" s="391"/>
      <c r="BC13" s="391"/>
      <c r="BD13" s="393"/>
      <c r="BE13" s="391"/>
      <c r="BF13" s="393"/>
      <c r="BG13" s="394" t="s">
        <v>713</v>
      </c>
      <c r="BH13" s="394" t="s">
        <v>721</v>
      </c>
      <c r="BI13" s="520"/>
      <c r="BJ13" s="521"/>
      <c r="BK13" s="508" t="str">
        <f ca="1">BI90</f>
        <v>1B</v>
      </c>
      <c r="BL13" s="556" t="str">
        <f ca="1">BG91</f>
        <v>Acceptable</v>
      </c>
      <c r="BM13" s="544" t="str">
        <f>N6</f>
        <v xml:space="preserve"> [ LOCI - due to inclement weather (windshear/ down draft) ]</v>
      </c>
      <c r="BO13" s="2"/>
    </row>
    <row r="14" spans="2:67" ht="38.25" x14ac:dyDescent="0.25">
      <c r="B14" s="580"/>
      <c r="C14" s="579"/>
      <c r="D14" s="395"/>
      <c r="E14" s="391" t="s">
        <v>825</v>
      </c>
      <c r="F14" s="393"/>
      <c r="G14" s="391"/>
      <c r="H14" s="391"/>
      <c r="I14" s="391"/>
      <c r="J14" s="391"/>
      <c r="K14" s="391"/>
      <c r="L14" s="391"/>
      <c r="M14" s="391"/>
      <c r="N14" s="394" t="s">
        <v>666</v>
      </c>
      <c r="O14" s="394" t="s">
        <v>680</v>
      </c>
      <c r="P14" s="520"/>
      <c r="Q14" s="521"/>
      <c r="R14" s="602"/>
      <c r="S14" s="403"/>
      <c r="T14" s="396"/>
      <c r="U14" s="396"/>
      <c r="V14" s="396"/>
      <c r="W14" s="396"/>
      <c r="X14" s="396" t="s">
        <v>828</v>
      </c>
      <c r="Y14" s="396"/>
      <c r="Z14" s="396"/>
      <c r="AA14" s="396"/>
      <c r="AB14" s="396"/>
      <c r="AC14" s="394" t="s">
        <v>682</v>
      </c>
      <c r="AD14" s="394" t="s">
        <v>696</v>
      </c>
      <c r="AE14" s="520"/>
      <c r="AF14" s="605"/>
      <c r="AG14" s="544"/>
      <c r="AH14" s="395"/>
      <c r="AI14" s="396" t="s">
        <v>835</v>
      </c>
      <c r="AJ14" s="396"/>
      <c r="AK14" s="392"/>
      <c r="AL14" s="391"/>
      <c r="AM14" s="391"/>
      <c r="AN14" s="391"/>
      <c r="AO14" s="391"/>
      <c r="AP14" s="391"/>
      <c r="AQ14" s="391"/>
      <c r="AR14" s="394" t="s">
        <v>698</v>
      </c>
      <c r="AS14" s="394" t="s">
        <v>712</v>
      </c>
      <c r="AT14" s="517"/>
      <c r="AU14" s="509"/>
      <c r="AV14" s="384"/>
      <c r="AW14" s="393"/>
      <c r="AX14" s="391"/>
      <c r="AY14" s="391"/>
      <c r="AZ14" s="391"/>
      <c r="BA14" s="396"/>
      <c r="BB14" s="396" t="s">
        <v>838</v>
      </c>
      <c r="BC14" s="391"/>
      <c r="BD14" s="391"/>
      <c r="BE14" s="391"/>
      <c r="BF14" s="391"/>
      <c r="BG14" s="394" t="s">
        <v>714</v>
      </c>
      <c r="BH14" s="394" t="s">
        <v>722</v>
      </c>
      <c r="BI14" s="520"/>
      <c r="BJ14" s="521"/>
      <c r="BK14" s="509"/>
      <c r="BL14" s="556"/>
      <c r="BM14" s="544"/>
      <c r="BO14" s="2"/>
    </row>
    <row r="15" spans="2:67" ht="38.25" x14ac:dyDescent="0.25">
      <c r="B15" s="580"/>
      <c r="C15" s="579"/>
      <c r="D15" s="395"/>
      <c r="E15" s="393"/>
      <c r="F15" s="391"/>
      <c r="G15" s="396" t="s">
        <v>826</v>
      </c>
      <c r="H15" s="391"/>
      <c r="I15" s="391"/>
      <c r="J15" s="391"/>
      <c r="K15" s="396"/>
      <c r="L15" s="391"/>
      <c r="M15" s="391"/>
      <c r="N15" s="394" t="s">
        <v>667</v>
      </c>
      <c r="O15" s="394" t="s">
        <v>678</v>
      </c>
      <c r="P15" s="520"/>
      <c r="Q15" s="521"/>
      <c r="R15" s="602"/>
      <c r="S15" s="403"/>
      <c r="T15" s="396"/>
      <c r="U15" s="396"/>
      <c r="V15" s="396"/>
      <c r="W15" s="396"/>
      <c r="X15" s="396"/>
      <c r="Y15" s="396"/>
      <c r="Z15" s="396"/>
      <c r="AA15" s="396"/>
      <c r="AB15" s="396"/>
      <c r="AC15" s="394" t="s">
        <v>683</v>
      </c>
      <c r="AD15" s="394" t="s">
        <v>694</v>
      </c>
      <c r="AE15" s="520"/>
      <c r="AF15" s="605"/>
      <c r="AG15" s="544"/>
      <c r="AH15" s="395"/>
      <c r="AI15" s="391"/>
      <c r="AJ15" s="391"/>
      <c r="AK15" s="391" t="s">
        <v>836</v>
      </c>
      <c r="AL15" s="406"/>
      <c r="AM15" s="391"/>
      <c r="AN15" s="391"/>
      <c r="AO15" s="391"/>
      <c r="AP15" s="391"/>
      <c r="AQ15" s="391"/>
      <c r="AR15" s="394" t="s">
        <v>699</v>
      </c>
      <c r="AS15" s="394" t="s">
        <v>710</v>
      </c>
      <c r="AT15" s="517"/>
      <c r="AU15" s="509"/>
      <c r="AV15" s="384"/>
      <c r="AW15" s="393"/>
      <c r="AX15" s="391"/>
      <c r="AY15" s="391"/>
      <c r="AZ15" s="391"/>
      <c r="BA15" s="396" t="s">
        <v>839</v>
      </c>
      <c r="BB15" s="391"/>
      <c r="BC15" s="391"/>
      <c r="BD15" s="391"/>
      <c r="BE15" s="391"/>
      <c r="BF15" s="391"/>
      <c r="BG15" s="394" t="s">
        <v>715</v>
      </c>
      <c r="BH15" s="394" t="s">
        <v>723</v>
      </c>
      <c r="BI15" s="520"/>
      <c r="BJ15" s="521"/>
      <c r="BK15" s="509"/>
      <c r="BL15" s="556"/>
      <c r="BM15" s="544"/>
      <c r="BO15" s="2"/>
    </row>
    <row r="16" spans="2:67" ht="38.25" x14ac:dyDescent="0.25">
      <c r="B16" s="580"/>
      <c r="C16" s="579"/>
      <c r="D16" s="395"/>
      <c r="E16" s="391"/>
      <c r="F16" s="391"/>
      <c r="G16" s="396"/>
      <c r="H16" s="396"/>
      <c r="I16" s="391"/>
      <c r="J16" s="391"/>
      <c r="K16" s="391"/>
      <c r="L16" s="391"/>
      <c r="M16" s="391"/>
      <c r="N16" s="394" t="s">
        <v>668</v>
      </c>
      <c r="O16" s="394" t="s">
        <v>677</v>
      </c>
      <c r="P16" s="520"/>
      <c r="Q16" s="521"/>
      <c r="R16" s="602"/>
      <c r="S16" s="396"/>
      <c r="T16" s="396"/>
      <c r="U16" s="396"/>
      <c r="V16" s="396"/>
      <c r="W16" s="396"/>
      <c r="X16" s="396"/>
      <c r="Y16" s="396"/>
      <c r="Z16" s="396"/>
      <c r="AA16" s="396"/>
      <c r="AB16" s="396"/>
      <c r="AC16" s="394" t="s">
        <v>684</v>
      </c>
      <c r="AD16" s="394" t="s">
        <v>693</v>
      </c>
      <c r="AE16" s="520"/>
      <c r="AF16" s="605"/>
      <c r="AG16" s="544"/>
      <c r="AH16" s="395"/>
      <c r="AI16" s="393"/>
      <c r="AJ16" s="391"/>
      <c r="AK16" s="396"/>
      <c r="AL16" s="391"/>
      <c r="AM16" s="391"/>
      <c r="AN16" s="391"/>
      <c r="AO16" s="391"/>
      <c r="AP16" s="391"/>
      <c r="AQ16" s="391"/>
      <c r="AR16" s="394" t="s">
        <v>700</v>
      </c>
      <c r="AS16" s="394" t="s">
        <v>709</v>
      </c>
      <c r="AT16" s="517"/>
      <c r="AU16" s="509"/>
      <c r="AV16" s="384"/>
      <c r="AW16" s="393"/>
      <c r="AX16" s="391"/>
      <c r="AY16" s="391"/>
      <c r="AZ16" s="396" t="s">
        <v>840</v>
      </c>
      <c r="BA16" s="391"/>
      <c r="BB16" s="391"/>
      <c r="BC16" s="391"/>
      <c r="BD16" s="391"/>
      <c r="BE16" s="396"/>
      <c r="BF16" s="391"/>
      <c r="BG16" s="394" t="s">
        <v>716</v>
      </c>
      <c r="BH16" s="394" t="s">
        <v>724</v>
      </c>
      <c r="BI16" s="520"/>
      <c r="BJ16" s="521"/>
      <c r="BK16" s="509"/>
      <c r="BL16" s="556"/>
      <c r="BM16" s="544"/>
      <c r="BO16" s="2"/>
    </row>
    <row r="17" spans="2:67" ht="38.25" x14ac:dyDescent="0.25">
      <c r="B17" s="581"/>
      <c r="C17" s="582"/>
      <c r="D17" s="395"/>
      <c r="E17" s="391"/>
      <c r="F17" s="391"/>
      <c r="G17" s="391"/>
      <c r="H17" s="396"/>
      <c r="I17" s="391"/>
      <c r="J17" s="391"/>
      <c r="K17" s="391"/>
      <c r="L17" s="391"/>
      <c r="M17" s="391"/>
      <c r="N17" s="394" t="s">
        <v>669</v>
      </c>
      <c r="O17" s="394" t="s">
        <v>676</v>
      </c>
      <c r="P17" s="520"/>
      <c r="Q17" s="521"/>
      <c r="R17" s="602"/>
      <c r="S17" s="396"/>
      <c r="T17" s="396"/>
      <c r="U17" s="396"/>
      <c r="V17" s="396"/>
      <c r="W17" s="396"/>
      <c r="X17" s="396"/>
      <c r="Y17" s="396"/>
      <c r="Z17" s="396"/>
      <c r="AA17" s="396"/>
      <c r="AB17" s="396"/>
      <c r="AC17" s="394" t="s">
        <v>685</v>
      </c>
      <c r="AD17" s="394" t="s">
        <v>692</v>
      </c>
      <c r="AE17" s="520"/>
      <c r="AF17" s="605"/>
      <c r="AG17" s="545"/>
      <c r="AH17" s="395"/>
      <c r="AI17" s="393"/>
      <c r="AJ17" s="391"/>
      <c r="AK17" s="396"/>
      <c r="AL17" s="391"/>
      <c r="AM17" s="391"/>
      <c r="AN17" s="391"/>
      <c r="AO17" s="391"/>
      <c r="AP17" s="391"/>
      <c r="AQ17" s="391"/>
      <c r="AR17" s="394" t="s">
        <v>701</v>
      </c>
      <c r="AS17" s="394" t="s">
        <v>708</v>
      </c>
      <c r="AT17" s="517"/>
      <c r="AU17" s="509"/>
      <c r="AV17" s="384"/>
      <c r="AW17" s="393"/>
      <c r="AX17" s="391"/>
      <c r="AY17" s="391"/>
      <c r="AZ17" s="391"/>
      <c r="BA17" s="391"/>
      <c r="BB17" s="391"/>
      <c r="BC17" s="391"/>
      <c r="BD17" s="391"/>
      <c r="BE17" s="396"/>
      <c r="BF17" s="391"/>
      <c r="BG17" s="394" t="s">
        <v>717</v>
      </c>
      <c r="BH17" s="394" t="s">
        <v>725</v>
      </c>
      <c r="BI17" s="520"/>
      <c r="BJ17" s="521"/>
      <c r="BK17" s="509"/>
      <c r="BL17" s="556"/>
      <c r="BM17" s="545"/>
      <c r="BO17" s="2"/>
    </row>
    <row r="18" spans="2:67" ht="38.25" x14ac:dyDescent="0.25">
      <c r="B18" s="581"/>
      <c r="C18" s="582"/>
      <c r="D18" s="395"/>
      <c r="E18" s="391"/>
      <c r="F18" s="391"/>
      <c r="G18" s="391"/>
      <c r="H18" s="396"/>
      <c r="I18" s="391"/>
      <c r="J18" s="391"/>
      <c r="K18" s="391"/>
      <c r="L18" s="391"/>
      <c r="M18" s="391"/>
      <c r="N18" s="394" t="s">
        <v>670</v>
      </c>
      <c r="O18" s="394" t="s">
        <v>675</v>
      </c>
      <c r="P18" s="520"/>
      <c r="Q18" s="521"/>
      <c r="R18" s="602"/>
      <c r="S18" s="396"/>
      <c r="T18" s="396"/>
      <c r="U18" s="396"/>
      <c r="V18" s="396"/>
      <c r="W18" s="396"/>
      <c r="X18" s="396"/>
      <c r="Y18" s="396"/>
      <c r="Z18" s="396"/>
      <c r="AA18" s="396"/>
      <c r="AB18" s="396"/>
      <c r="AC18" s="394" t="s">
        <v>686</v>
      </c>
      <c r="AD18" s="394" t="s">
        <v>691</v>
      </c>
      <c r="AE18" s="520"/>
      <c r="AF18" s="605"/>
      <c r="AG18" s="545"/>
      <c r="AH18" s="395"/>
      <c r="AI18" s="393"/>
      <c r="AJ18" s="391"/>
      <c r="AK18" s="396"/>
      <c r="AL18" s="391"/>
      <c r="AM18" s="391"/>
      <c r="AN18" s="391"/>
      <c r="AO18" s="391"/>
      <c r="AP18" s="391"/>
      <c r="AQ18" s="391"/>
      <c r="AR18" s="394" t="s">
        <v>702</v>
      </c>
      <c r="AS18" s="394" t="s">
        <v>707</v>
      </c>
      <c r="AT18" s="517"/>
      <c r="AU18" s="509"/>
      <c r="AV18" s="384"/>
      <c r="AW18" s="393"/>
      <c r="AX18" s="391"/>
      <c r="AY18" s="391"/>
      <c r="AZ18" s="391"/>
      <c r="BA18" s="391"/>
      <c r="BB18" s="391"/>
      <c r="BC18" s="391"/>
      <c r="BD18" s="391"/>
      <c r="BE18" s="396"/>
      <c r="BF18" s="391"/>
      <c r="BG18" s="394" t="s">
        <v>718</v>
      </c>
      <c r="BH18" s="394" t="s">
        <v>726</v>
      </c>
      <c r="BI18" s="520"/>
      <c r="BJ18" s="521"/>
      <c r="BK18" s="509"/>
      <c r="BL18" s="556"/>
      <c r="BM18" s="545"/>
      <c r="BO18" s="2"/>
    </row>
    <row r="19" spans="2:67" ht="38.25" x14ac:dyDescent="0.25">
      <c r="B19" s="581"/>
      <c r="C19" s="582"/>
      <c r="D19" s="395"/>
      <c r="E19" s="391"/>
      <c r="F19" s="391"/>
      <c r="G19" s="391"/>
      <c r="H19" s="396"/>
      <c r="I19" s="391"/>
      <c r="J19" s="391"/>
      <c r="K19" s="391"/>
      <c r="L19" s="391"/>
      <c r="M19" s="391"/>
      <c r="N19" s="394" t="s">
        <v>671</v>
      </c>
      <c r="O19" s="394" t="s">
        <v>674</v>
      </c>
      <c r="P19" s="520"/>
      <c r="Q19" s="521"/>
      <c r="R19" s="602"/>
      <c r="S19" s="396"/>
      <c r="T19" s="396"/>
      <c r="U19" s="396"/>
      <c r="V19" s="396"/>
      <c r="W19" s="396"/>
      <c r="X19" s="396"/>
      <c r="Y19" s="396"/>
      <c r="Z19" s="396"/>
      <c r="AA19" s="396"/>
      <c r="AB19" s="396"/>
      <c r="AC19" s="394" t="s">
        <v>687</v>
      </c>
      <c r="AD19" s="394" t="s">
        <v>690</v>
      </c>
      <c r="AE19" s="520"/>
      <c r="AF19" s="605"/>
      <c r="AG19" s="545"/>
      <c r="AH19" s="395"/>
      <c r="AI19" s="393"/>
      <c r="AJ19" s="391"/>
      <c r="AK19" s="396"/>
      <c r="AL19" s="391"/>
      <c r="AM19" s="391"/>
      <c r="AN19" s="391"/>
      <c r="AO19" s="391"/>
      <c r="AP19" s="391"/>
      <c r="AQ19" s="391"/>
      <c r="AR19" s="394" t="s">
        <v>703</v>
      </c>
      <c r="AS19" s="394" t="s">
        <v>706</v>
      </c>
      <c r="AT19" s="517"/>
      <c r="AU19" s="509"/>
      <c r="AV19" s="384"/>
      <c r="AW19" s="393"/>
      <c r="AX19" s="391"/>
      <c r="AY19" s="391"/>
      <c r="AZ19" s="391"/>
      <c r="BA19" s="391"/>
      <c r="BB19" s="391"/>
      <c r="BC19" s="391"/>
      <c r="BD19" s="391"/>
      <c r="BE19" s="396"/>
      <c r="BF19" s="391"/>
      <c r="BG19" s="394" t="s">
        <v>719</v>
      </c>
      <c r="BH19" s="394" t="s">
        <v>727</v>
      </c>
      <c r="BI19" s="520"/>
      <c r="BJ19" s="521"/>
      <c r="BK19" s="509"/>
      <c r="BL19" s="556"/>
      <c r="BM19" s="545"/>
      <c r="BO19" s="2"/>
    </row>
    <row r="20" spans="2:67" ht="39" thickBot="1" x14ac:dyDescent="0.3">
      <c r="B20" s="581"/>
      <c r="C20" s="582"/>
      <c r="D20" s="397"/>
      <c r="E20" s="398"/>
      <c r="F20" s="399"/>
      <c r="G20" s="399"/>
      <c r="H20" s="399"/>
      <c r="I20" s="399"/>
      <c r="J20" s="399"/>
      <c r="K20" s="400"/>
      <c r="L20" s="399"/>
      <c r="M20" s="399"/>
      <c r="N20" s="401" t="s">
        <v>672</v>
      </c>
      <c r="O20" s="401" t="s">
        <v>673</v>
      </c>
      <c r="P20" s="522"/>
      <c r="Q20" s="523"/>
      <c r="R20" s="603"/>
      <c r="S20" s="404"/>
      <c r="T20" s="400"/>
      <c r="U20" s="400"/>
      <c r="V20" s="400"/>
      <c r="W20" s="400"/>
      <c r="X20" s="400"/>
      <c r="Y20" s="400"/>
      <c r="Z20" s="400"/>
      <c r="AA20" s="400"/>
      <c r="AB20" s="400"/>
      <c r="AC20" s="401" t="s">
        <v>688</v>
      </c>
      <c r="AD20" s="401" t="s">
        <v>689</v>
      </c>
      <c r="AE20" s="522"/>
      <c r="AF20" s="606"/>
      <c r="AG20" s="545"/>
      <c r="AH20" s="397"/>
      <c r="AI20" s="399"/>
      <c r="AJ20" s="399"/>
      <c r="AK20" s="399"/>
      <c r="AL20" s="407"/>
      <c r="AM20" s="399"/>
      <c r="AN20" s="399"/>
      <c r="AO20" s="399"/>
      <c r="AP20" s="399"/>
      <c r="AQ20" s="399"/>
      <c r="AR20" s="401" t="s">
        <v>704</v>
      </c>
      <c r="AS20" s="401" t="s">
        <v>705</v>
      </c>
      <c r="AT20" s="508"/>
      <c r="AU20" s="510"/>
      <c r="AV20" s="385"/>
      <c r="AW20" s="398"/>
      <c r="AX20" s="399"/>
      <c r="AY20" s="399"/>
      <c r="AZ20" s="399"/>
      <c r="BA20" s="399"/>
      <c r="BB20" s="399"/>
      <c r="BC20" s="399"/>
      <c r="BD20" s="399"/>
      <c r="BE20" s="399"/>
      <c r="BF20" s="399"/>
      <c r="BG20" s="394" t="s">
        <v>720</v>
      </c>
      <c r="BH20" s="394" t="s">
        <v>728</v>
      </c>
      <c r="BI20" s="522"/>
      <c r="BJ20" s="523"/>
      <c r="BK20" s="510"/>
      <c r="BL20" s="556"/>
      <c r="BM20" s="546"/>
      <c r="BO20" s="2"/>
    </row>
    <row r="21" spans="2:67" ht="15.75" x14ac:dyDescent="0.25">
      <c r="B21" s="337"/>
      <c r="C21" s="337"/>
      <c r="D21" s="178"/>
      <c r="E21" s="178"/>
      <c r="F21" s="338"/>
      <c r="G21" s="338"/>
      <c r="H21" s="338"/>
      <c r="I21" s="338"/>
      <c r="J21" s="338"/>
      <c r="K21" s="339"/>
      <c r="L21" s="338"/>
      <c r="M21" s="338"/>
      <c r="N21" s="340"/>
      <c r="O21" s="340"/>
      <c r="P21" s="341"/>
      <c r="Q21" s="341"/>
      <c r="R21" s="342"/>
      <c r="S21" s="343"/>
      <c r="T21" s="339"/>
      <c r="U21" s="339"/>
      <c r="V21" s="339"/>
      <c r="W21" s="339"/>
      <c r="X21" s="339"/>
      <c r="Y21" s="339"/>
      <c r="Z21" s="339"/>
      <c r="AA21" s="339"/>
      <c r="AB21" s="339"/>
      <c r="AC21" s="340"/>
      <c r="AD21" s="340"/>
      <c r="AE21" s="341"/>
      <c r="AF21" s="341"/>
      <c r="AG21" s="344"/>
      <c r="AH21" s="178"/>
      <c r="AI21" s="338"/>
      <c r="AJ21" s="338"/>
      <c r="AK21" s="338"/>
      <c r="AL21" s="345"/>
      <c r="AM21" s="338"/>
      <c r="AN21" s="338"/>
      <c r="AO21" s="338"/>
      <c r="AP21" s="338"/>
      <c r="AQ21" s="338"/>
      <c r="AR21" s="340"/>
      <c r="AS21" s="340"/>
      <c r="AT21" s="341"/>
      <c r="AU21" s="341"/>
      <c r="AV21" s="336"/>
      <c r="AW21" s="178"/>
      <c r="AX21" s="338"/>
      <c r="AY21" s="338"/>
      <c r="AZ21" s="338"/>
      <c r="BA21" s="338"/>
      <c r="BB21" s="338"/>
      <c r="BC21" s="338"/>
      <c r="BD21" s="338"/>
      <c r="BE21" s="338"/>
      <c r="BF21" s="338"/>
      <c r="BG21" s="340"/>
      <c r="BH21" s="340"/>
      <c r="BI21" s="341"/>
      <c r="BJ21" s="341"/>
      <c r="BK21" s="344"/>
      <c r="BM21" s="2"/>
    </row>
    <row r="22" spans="2:67" x14ac:dyDescent="0.25">
      <c r="B22" s="585" t="s">
        <v>609</v>
      </c>
      <c r="C22" s="586"/>
      <c r="D22" s="586"/>
      <c r="E22" s="586"/>
      <c r="F22" s="586"/>
      <c r="G22" s="586"/>
      <c r="H22" s="586"/>
      <c r="I22" s="586"/>
      <c r="J22" s="586"/>
      <c r="K22" s="586"/>
      <c r="L22" s="586"/>
      <c r="M22" s="586"/>
      <c r="N22" s="586"/>
      <c r="O22" s="586"/>
      <c r="P22" s="587"/>
      <c r="Q22" s="301" t="s">
        <v>148</v>
      </c>
      <c r="S22" s="572" t="s">
        <v>610</v>
      </c>
      <c r="T22" s="573"/>
      <c r="U22" s="573"/>
      <c r="V22" s="573"/>
      <c r="W22" s="573"/>
      <c r="X22" s="573"/>
      <c r="Y22" s="573"/>
      <c r="Z22" s="573"/>
      <c r="AA22" s="573"/>
      <c r="AB22" s="573"/>
      <c r="AC22" s="573"/>
      <c r="AD22" s="573"/>
      <c r="AE22" s="574"/>
      <c r="AF22" s="301" t="s">
        <v>148</v>
      </c>
      <c r="AG22" s="9"/>
      <c r="AH22" s="575" t="s">
        <v>611</v>
      </c>
      <c r="AI22" s="576"/>
      <c r="AJ22" s="576"/>
      <c r="AK22" s="576"/>
      <c r="AL22" s="576"/>
      <c r="AM22" s="576"/>
      <c r="AN22" s="576"/>
      <c r="AO22" s="576"/>
      <c r="AP22" s="576"/>
      <c r="AQ22" s="576"/>
      <c r="AR22" s="576"/>
      <c r="AS22" s="576"/>
      <c r="AT22" s="577"/>
      <c r="AU22" s="301" t="s">
        <v>148</v>
      </c>
      <c r="AW22" s="526" t="s">
        <v>612</v>
      </c>
      <c r="AX22" s="527"/>
      <c r="AY22" s="527"/>
      <c r="AZ22" s="527"/>
      <c r="BA22" s="527"/>
      <c r="BB22" s="527"/>
      <c r="BC22" s="527"/>
      <c r="BD22" s="527"/>
      <c r="BE22" s="527"/>
      <c r="BF22" s="527"/>
      <c r="BG22" s="527"/>
      <c r="BH22" s="527"/>
      <c r="BI22" s="528"/>
      <c r="BJ22" s="301" t="s">
        <v>148</v>
      </c>
    </row>
    <row r="23" spans="2:67" x14ac:dyDescent="0.25">
      <c r="B23" s="550"/>
      <c r="C23" s="551"/>
      <c r="D23" s="551"/>
      <c r="E23" s="551"/>
      <c r="F23" s="551"/>
      <c r="G23" s="551"/>
      <c r="H23" s="551"/>
      <c r="I23" s="551"/>
      <c r="J23" s="551"/>
      <c r="K23" s="551"/>
      <c r="L23" s="551"/>
      <c r="M23" s="551"/>
      <c r="N23" s="551"/>
      <c r="O23" s="551"/>
      <c r="P23" s="552"/>
      <c r="Q23" s="300"/>
      <c r="S23" s="553"/>
      <c r="T23" s="554"/>
      <c r="U23" s="554"/>
      <c r="V23" s="554"/>
      <c r="W23" s="554"/>
      <c r="X23" s="554"/>
      <c r="Y23" s="554"/>
      <c r="Z23" s="554"/>
      <c r="AA23" s="554"/>
      <c r="AB23" s="554"/>
      <c r="AC23" s="554"/>
      <c r="AD23" s="554"/>
      <c r="AE23" s="555"/>
      <c r="AF23" s="303"/>
      <c r="AG23" s="9"/>
      <c r="AH23" s="553"/>
      <c r="AI23" s="554"/>
      <c r="AJ23" s="554"/>
      <c r="AK23" s="554"/>
      <c r="AL23" s="554"/>
      <c r="AM23" s="554"/>
      <c r="AN23" s="554"/>
      <c r="AO23" s="554"/>
      <c r="AP23" s="554"/>
      <c r="AQ23" s="554"/>
      <c r="AR23" s="554"/>
      <c r="AS23" s="554"/>
      <c r="AT23" s="555"/>
      <c r="AU23" s="302"/>
      <c r="AW23" s="553"/>
      <c r="AX23" s="554"/>
      <c r="AY23" s="554"/>
      <c r="AZ23" s="554"/>
      <c r="BA23" s="554"/>
      <c r="BB23" s="554"/>
      <c r="BC23" s="554"/>
      <c r="BD23" s="554"/>
      <c r="BE23" s="554"/>
      <c r="BF23" s="554"/>
      <c r="BG23" s="554"/>
      <c r="BH23" s="554"/>
      <c r="BI23" s="555"/>
      <c r="BJ23" s="302"/>
    </row>
    <row r="24" spans="2:67" ht="14.45" customHeight="1" x14ac:dyDescent="0.25">
      <c r="B24" s="533" t="s">
        <v>829</v>
      </c>
      <c r="C24" s="536"/>
      <c r="D24" s="536"/>
      <c r="E24" s="536"/>
      <c r="F24" s="536"/>
      <c r="G24" s="536"/>
      <c r="H24" s="536"/>
      <c r="I24" s="536"/>
      <c r="J24" s="536"/>
      <c r="K24" s="536"/>
      <c r="L24" s="536"/>
      <c r="M24" s="536"/>
      <c r="N24" s="536"/>
      <c r="O24" s="536"/>
      <c r="P24" s="537"/>
      <c r="Q24" s="323">
        <f>AK72</f>
        <v>3</v>
      </c>
      <c r="S24" s="533" t="s">
        <v>832</v>
      </c>
      <c r="T24" s="534"/>
      <c r="U24" s="534"/>
      <c r="V24" s="534"/>
      <c r="W24" s="534"/>
      <c r="X24" s="534"/>
      <c r="Y24" s="534"/>
      <c r="Z24" s="534"/>
      <c r="AA24" s="534"/>
      <c r="AB24" s="534"/>
      <c r="AC24" s="534"/>
      <c r="AD24" s="534"/>
      <c r="AE24" s="535"/>
      <c r="AF24" s="323">
        <f>BB72</f>
        <v>5</v>
      </c>
      <c r="AG24" s="9"/>
      <c r="AH24" s="533" t="s">
        <v>841</v>
      </c>
      <c r="AI24" s="536"/>
      <c r="AJ24" s="536"/>
      <c r="AK24" s="536"/>
      <c r="AL24" s="536"/>
      <c r="AM24" s="536"/>
      <c r="AN24" s="536"/>
      <c r="AO24" s="536"/>
      <c r="AP24" s="536"/>
      <c r="AQ24" s="536"/>
      <c r="AR24" s="536"/>
      <c r="AS24" s="536"/>
      <c r="AT24" s="537"/>
      <c r="AU24" s="323">
        <f>AM72</f>
        <v>3</v>
      </c>
      <c r="AW24" s="533" t="s">
        <v>846</v>
      </c>
      <c r="AX24" s="536"/>
      <c r="AY24" s="536"/>
      <c r="AZ24" s="536"/>
      <c r="BA24" s="536"/>
      <c r="BB24" s="536"/>
      <c r="BC24" s="536"/>
      <c r="BD24" s="536"/>
      <c r="BE24" s="536"/>
      <c r="BF24" s="536"/>
      <c r="BG24" s="536"/>
      <c r="BH24" s="536"/>
      <c r="BI24" s="537"/>
      <c r="BJ24" s="323">
        <f>BH72</f>
        <v>1</v>
      </c>
    </row>
    <row r="25" spans="2:67" ht="14.45" customHeight="1" x14ac:dyDescent="0.25">
      <c r="B25" s="547" t="s">
        <v>664</v>
      </c>
      <c r="C25" s="548"/>
      <c r="D25" s="548"/>
      <c r="E25" s="548"/>
      <c r="F25" s="548"/>
      <c r="G25" s="548"/>
      <c r="H25" s="548"/>
      <c r="I25" s="548"/>
      <c r="J25" s="548"/>
      <c r="K25" s="548"/>
      <c r="L25" s="548"/>
      <c r="M25" s="548"/>
      <c r="N25" s="548"/>
      <c r="O25" s="548"/>
      <c r="P25" s="549"/>
      <c r="Q25" s="324"/>
      <c r="S25" s="487" t="s">
        <v>744</v>
      </c>
      <c r="T25" s="488"/>
      <c r="U25" s="488"/>
      <c r="V25" s="488"/>
      <c r="W25" s="488"/>
      <c r="X25" s="488"/>
      <c r="Y25" s="488"/>
      <c r="Z25" s="488"/>
      <c r="AA25" s="488"/>
      <c r="AB25" s="488"/>
      <c r="AC25" s="488"/>
      <c r="AD25" s="488"/>
      <c r="AE25" s="489"/>
      <c r="AF25" s="307"/>
      <c r="AG25" s="9"/>
      <c r="AH25" s="487" t="s">
        <v>760</v>
      </c>
      <c r="AI25" s="488"/>
      <c r="AJ25" s="488"/>
      <c r="AK25" s="488"/>
      <c r="AL25" s="488"/>
      <c r="AM25" s="488"/>
      <c r="AN25" s="488"/>
      <c r="AO25" s="488"/>
      <c r="AP25" s="488"/>
      <c r="AQ25" s="488"/>
      <c r="AR25" s="488"/>
      <c r="AS25" s="488"/>
      <c r="AT25" s="489"/>
      <c r="AU25" s="302"/>
      <c r="AW25" s="487" t="s">
        <v>774</v>
      </c>
      <c r="AX25" s="488"/>
      <c r="AY25" s="488"/>
      <c r="AZ25" s="488"/>
      <c r="BA25" s="488"/>
      <c r="BB25" s="488"/>
      <c r="BC25" s="488"/>
      <c r="BD25" s="488"/>
      <c r="BE25" s="488"/>
      <c r="BF25" s="488"/>
      <c r="BG25" s="488"/>
      <c r="BH25" s="488"/>
      <c r="BI25" s="489"/>
      <c r="BJ25" s="302"/>
    </row>
    <row r="26" spans="2:67" ht="14.45" customHeight="1" x14ac:dyDescent="0.25">
      <c r="B26" s="547" t="s">
        <v>729</v>
      </c>
      <c r="C26" s="548"/>
      <c r="D26" s="548"/>
      <c r="E26" s="548"/>
      <c r="F26" s="548"/>
      <c r="G26" s="548"/>
      <c r="H26" s="548"/>
      <c r="I26" s="548"/>
      <c r="J26" s="548"/>
      <c r="K26" s="548"/>
      <c r="L26" s="548"/>
      <c r="M26" s="548"/>
      <c r="N26" s="548"/>
      <c r="O26" s="548"/>
      <c r="P26" s="549"/>
      <c r="Q26" s="324"/>
      <c r="S26" s="487" t="s">
        <v>745</v>
      </c>
      <c r="T26" s="488"/>
      <c r="U26" s="488"/>
      <c r="V26" s="488"/>
      <c r="W26" s="488"/>
      <c r="X26" s="488"/>
      <c r="Y26" s="488"/>
      <c r="Z26" s="488"/>
      <c r="AA26" s="488"/>
      <c r="AB26" s="488"/>
      <c r="AC26" s="488"/>
      <c r="AD26" s="488"/>
      <c r="AE26" s="489"/>
      <c r="AF26" s="306"/>
      <c r="AG26" s="9"/>
      <c r="AH26" s="487" t="s">
        <v>761</v>
      </c>
      <c r="AI26" s="488"/>
      <c r="AJ26" s="488"/>
      <c r="AK26" s="488"/>
      <c r="AL26" s="488"/>
      <c r="AM26" s="488"/>
      <c r="AN26" s="488"/>
      <c r="AO26" s="488"/>
      <c r="AP26" s="488"/>
      <c r="AQ26" s="488"/>
      <c r="AR26" s="488"/>
      <c r="AS26" s="488"/>
      <c r="AT26" s="489"/>
      <c r="AU26" s="302"/>
      <c r="AW26" s="487" t="s">
        <v>775</v>
      </c>
      <c r="AX26" s="488"/>
      <c r="AY26" s="488"/>
      <c r="AZ26" s="488"/>
      <c r="BA26" s="488"/>
      <c r="BB26" s="488"/>
      <c r="BC26" s="488"/>
      <c r="BD26" s="488"/>
      <c r="BE26" s="488"/>
      <c r="BF26" s="488"/>
      <c r="BG26" s="488"/>
      <c r="BH26" s="488"/>
      <c r="BI26" s="489"/>
      <c r="BJ26" s="302"/>
    </row>
    <row r="27" spans="2:67" x14ac:dyDescent="0.25">
      <c r="B27" s="538"/>
      <c r="C27" s="539"/>
      <c r="D27" s="539"/>
      <c r="E27" s="539"/>
      <c r="F27" s="539"/>
      <c r="G27" s="539"/>
      <c r="H27" s="539"/>
      <c r="I27" s="539"/>
      <c r="J27" s="539"/>
      <c r="K27" s="539"/>
      <c r="L27" s="539"/>
      <c r="M27" s="539"/>
      <c r="N27" s="539"/>
      <c r="O27" s="539"/>
      <c r="P27" s="540"/>
      <c r="Q27" s="324"/>
      <c r="S27" s="530"/>
      <c r="T27" s="531"/>
      <c r="U27" s="531"/>
      <c r="V27" s="531"/>
      <c r="W27" s="531"/>
      <c r="X27" s="531"/>
      <c r="Y27" s="531"/>
      <c r="Z27" s="531"/>
      <c r="AA27" s="531"/>
      <c r="AB27" s="531"/>
      <c r="AC27" s="531"/>
      <c r="AD27" s="531"/>
      <c r="AE27" s="532"/>
      <c r="AF27" s="307"/>
      <c r="AG27" s="9"/>
      <c r="AH27" s="530"/>
      <c r="AI27" s="531"/>
      <c r="AJ27" s="531"/>
      <c r="AK27" s="531"/>
      <c r="AL27" s="531"/>
      <c r="AM27" s="531"/>
      <c r="AN27" s="531"/>
      <c r="AO27" s="531"/>
      <c r="AP27" s="531"/>
      <c r="AQ27" s="531"/>
      <c r="AR27" s="531"/>
      <c r="AS27" s="531"/>
      <c r="AT27" s="532"/>
      <c r="AU27" s="302"/>
      <c r="AW27" s="530"/>
      <c r="AX27" s="531"/>
      <c r="AY27" s="531"/>
      <c r="AZ27" s="531"/>
      <c r="BA27" s="531"/>
      <c r="BB27" s="531"/>
      <c r="BC27" s="531"/>
      <c r="BD27" s="531"/>
      <c r="BE27" s="531"/>
      <c r="BF27" s="531"/>
      <c r="BG27" s="531"/>
      <c r="BH27" s="531"/>
      <c r="BI27" s="532"/>
      <c r="BJ27" s="302"/>
    </row>
    <row r="28" spans="2:67" ht="14.45" customHeight="1" x14ac:dyDescent="0.25">
      <c r="B28" s="533" t="s">
        <v>830</v>
      </c>
      <c r="C28" s="536"/>
      <c r="D28" s="536"/>
      <c r="E28" s="536"/>
      <c r="F28" s="536"/>
      <c r="G28" s="536"/>
      <c r="H28" s="536"/>
      <c r="I28" s="536"/>
      <c r="J28" s="536"/>
      <c r="K28" s="536"/>
      <c r="L28" s="536"/>
      <c r="M28" s="536"/>
      <c r="N28" s="536"/>
      <c r="O28" s="536"/>
      <c r="P28" s="537"/>
      <c r="Q28" s="323">
        <f>AK73</f>
        <v>4</v>
      </c>
      <c r="S28" s="533" t="s">
        <v>833</v>
      </c>
      <c r="T28" s="534"/>
      <c r="U28" s="534"/>
      <c r="V28" s="534"/>
      <c r="W28" s="534"/>
      <c r="X28" s="534"/>
      <c r="Y28" s="534"/>
      <c r="Z28" s="534"/>
      <c r="AA28" s="534"/>
      <c r="AB28" s="534"/>
      <c r="AC28" s="534"/>
      <c r="AD28" s="534"/>
      <c r="AE28" s="535"/>
      <c r="AF28" s="323">
        <f>BB73</f>
        <v>4</v>
      </c>
      <c r="AG28" s="9"/>
      <c r="AH28" s="533" t="s">
        <v>842</v>
      </c>
      <c r="AI28" s="536"/>
      <c r="AJ28" s="536"/>
      <c r="AK28" s="536"/>
      <c r="AL28" s="536"/>
      <c r="AM28" s="536"/>
      <c r="AN28" s="536"/>
      <c r="AO28" s="536"/>
      <c r="AP28" s="536"/>
      <c r="AQ28" s="536"/>
      <c r="AR28" s="536"/>
      <c r="AS28" s="536"/>
      <c r="AT28" s="537"/>
      <c r="AU28" s="323">
        <f>AM73</f>
        <v>2</v>
      </c>
      <c r="AW28" s="533" t="s">
        <v>847</v>
      </c>
      <c r="AX28" s="536"/>
      <c r="AY28" s="536"/>
      <c r="AZ28" s="536"/>
      <c r="BA28" s="536"/>
      <c r="BB28" s="536"/>
      <c r="BC28" s="536"/>
      <c r="BD28" s="536"/>
      <c r="BE28" s="536"/>
      <c r="BF28" s="536"/>
      <c r="BG28" s="536"/>
      <c r="BH28" s="536"/>
      <c r="BI28" s="537"/>
      <c r="BJ28" s="323">
        <f>BH73</f>
        <v>4</v>
      </c>
    </row>
    <row r="29" spans="2:67" ht="14.45" customHeight="1" x14ac:dyDescent="0.25">
      <c r="B29" s="547" t="s">
        <v>730</v>
      </c>
      <c r="C29" s="548"/>
      <c r="D29" s="548"/>
      <c r="E29" s="548"/>
      <c r="F29" s="548"/>
      <c r="G29" s="548"/>
      <c r="H29" s="548"/>
      <c r="I29" s="548"/>
      <c r="J29" s="548"/>
      <c r="K29" s="548"/>
      <c r="L29" s="548"/>
      <c r="M29" s="548"/>
      <c r="N29" s="548"/>
      <c r="O29" s="548"/>
      <c r="P29" s="549"/>
      <c r="Q29" s="324"/>
      <c r="S29" s="487" t="s">
        <v>746</v>
      </c>
      <c r="T29" s="488"/>
      <c r="U29" s="488"/>
      <c r="V29" s="488"/>
      <c r="W29" s="488"/>
      <c r="X29" s="488"/>
      <c r="Y29" s="488"/>
      <c r="Z29" s="488"/>
      <c r="AA29" s="488"/>
      <c r="AB29" s="488"/>
      <c r="AC29" s="488"/>
      <c r="AD29" s="488"/>
      <c r="AE29" s="489"/>
      <c r="AF29" s="307"/>
      <c r="AG29" s="9"/>
      <c r="AH29" s="533" t="s">
        <v>843</v>
      </c>
      <c r="AI29" s="536"/>
      <c r="AJ29" s="536"/>
      <c r="AK29" s="536"/>
      <c r="AL29" s="536"/>
      <c r="AM29" s="536"/>
      <c r="AN29" s="536"/>
      <c r="AO29" s="536"/>
      <c r="AP29" s="536"/>
      <c r="AQ29" s="536"/>
      <c r="AR29" s="536"/>
      <c r="AS29" s="536"/>
      <c r="AT29" s="537"/>
      <c r="AU29" s="302"/>
      <c r="AW29" s="487" t="s">
        <v>776</v>
      </c>
      <c r="AX29" s="488"/>
      <c r="AY29" s="488"/>
      <c r="AZ29" s="488"/>
      <c r="BA29" s="488"/>
      <c r="BB29" s="488"/>
      <c r="BC29" s="488"/>
      <c r="BD29" s="488"/>
      <c r="BE29" s="488"/>
      <c r="BF29" s="488"/>
      <c r="BG29" s="488"/>
      <c r="BH29" s="488"/>
      <c r="BI29" s="489"/>
      <c r="BJ29" s="302"/>
    </row>
    <row r="30" spans="2:67" ht="14.45" customHeight="1" x14ac:dyDescent="0.25">
      <c r="B30" s="547" t="s">
        <v>731</v>
      </c>
      <c r="C30" s="548"/>
      <c r="D30" s="548"/>
      <c r="E30" s="548"/>
      <c r="F30" s="548"/>
      <c r="G30" s="548"/>
      <c r="H30" s="548"/>
      <c r="I30" s="548"/>
      <c r="J30" s="548"/>
      <c r="K30" s="548"/>
      <c r="L30" s="548"/>
      <c r="M30" s="548"/>
      <c r="N30" s="548"/>
      <c r="O30" s="548"/>
      <c r="P30" s="549"/>
      <c r="Q30" s="304"/>
      <c r="S30" s="487" t="s">
        <v>747</v>
      </c>
      <c r="T30" s="488"/>
      <c r="U30" s="488"/>
      <c r="V30" s="488"/>
      <c r="W30" s="488"/>
      <c r="X30" s="488"/>
      <c r="Y30" s="488"/>
      <c r="Z30" s="488"/>
      <c r="AA30" s="488"/>
      <c r="AB30" s="488"/>
      <c r="AC30" s="488"/>
      <c r="AD30" s="488"/>
      <c r="AE30" s="489"/>
      <c r="AF30" s="306"/>
      <c r="AG30" s="9"/>
      <c r="AH30" s="533" t="s">
        <v>844</v>
      </c>
      <c r="AI30" s="536"/>
      <c r="AJ30" s="536"/>
      <c r="AK30" s="536"/>
      <c r="AL30" s="536"/>
      <c r="AM30" s="536"/>
      <c r="AN30" s="536"/>
      <c r="AO30" s="536"/>
      <c r="AP30" s="536"/>
      <c r="AQ30" s="536"/>
      <c r="AR30" s="536"/>
      <c r="AS30" s="536"/>
      <c r="AT30" s="537"/>
      <c r="AU30" s="302"/>
      <c r="AW30" s="487" t="s">
        <v>777</v>
      </c>
      <c r="AX30" s="488"/>
      <c r="AY30" s="488"/>
      <c r="AZ30" s="488"/>
      <c r="BA30" s="488"/>
      <c r="BB30" s="488"/>
      <c r="BC30" s="488"/>
      <c r="BD30" s="488"/>
      <c r="BE30" s="488"/>
      <c r="BF30" s="488"/>
      <c r="BG30" s="488"/>
      <c r="BH30" s="488"/>
      <c r="BI30" s="489"/>
      <c r="BJ30" s="302"/>
    </row>
    <row r="31" spans="2:67" x14ac:dyDescent="0.25">
      <c r="B31" s="538"/>
      <c r="C31" s="539"/>
      <c r="D31" s="539"/>
      <c r="E31" s="539"/>
      <c r="F31" s="539"/>
      <c r="G31" s="539"/>
      <c r="H31" s="539"/>
      <c r="I31" s="539"/>
      <c r="J31" s="539"/>
      <c r="K31" s="539"/>
      <c r="L31" s="539"/>
      <c r="M31" s="539"/>
      <c r="N31" s="539"/>
      <c r="O31" s="539"/>
      <c r="P31" s="540"/>
      <c r="Q31" s="302"/>
      <c r="S31" s="530"/>
      <c r="T31" s="531"/>
      <c r="U31" s="531"/>
      <c r="V31" s="531"/>
      <c r="W31" s="531"/>
      <c r="X31" s="531"/>
      <c r="Y31" s="531"/>
      <c r="Z31" s="531"/>
      <c r="AA31" s="531"/>
      <c r="AB31" s="531"/>
      <c r="AC31" s="531"/>
      <c r="AD31" s="531"/>
      <c r="AE31" s="532"/>
      <c r="AF31" s="307"/>
      <c r="AG31" s="9"/>
      <c r="AH31" s="530"/>
      <c r="AI31" s="531"/>
      <c r="AJ31" s="531"/>
      <c r="AK31" s="531"/>
      <c r="AL31" s="531"/>
      <c r="AM31" s="531"/>
      <c r="AN31" s="531"/>
      <c r="AO31" s="531"/>
      <c r="AP31" s="531"/>
      <c r="AQ31" s="531"/>
      <c r="AR31" s="531"/>
      <c r="AS31" s="531"/>
      <c r="AT31" s="532"/>
      <c r="AU31" s="302"/>
      <c r="AW31" s="530"/>
      <c r="AX31" s="531"/>
      <c r="AY31" s="531"/>
      <c r="AZ31" s="531"/>
      <c r="BA31" s="531"/>
      <c r="BB31" s="531"/>
      <c r="BC31" s="531"/>
      <c r="BD31" s="531"/>
      <c r="BE31" s="531"/>
      <c r="BF31" s="531"/>
      <c r="BG31" s="531"/>
      <c r="BH31" s="531"/>
      <c r="BI31" s="532"/>
      <c r="BJ31" s="302"/>
    </row>
    <row r="32" spans="2:67" ht="14.45" customHeight="1" x14ac:dyDescent="0.25">
      <c r="B32" s="533" t="s">
        <v>831</v>
      </c>
      <c r="C32" s="536"/>
      <c r="D32" s="536"/>
      <c r="E32" s="536"/>
      <c r="F32" s="536"/>
      <c r="G32" s="536"/>
      <c r="H32" s="536"/>
      <c r="I32" s="536"/>
      <c r="J32" s="536"/>
      <c r="K32" s="536"/>
      <c r="L32" s="536"/>
      <c r="M32" s="536"/>
      <c r="N32" s="536"/>
      <c r="O32" s="536"/>
      <c r="P32" s="537"/>
      <c r="Q32" s="323">
        <f>AK74</f>
        <v>4</v>
      </c>
      <c r="S32" s="513" t="s">
        <v>149</v>
      </c>
      <c r="T32" s="514"/>
      <c r="U32" s="514"/>
      <c r="V32" s="514"/>
      <c r="W32" s="514"/>
      <c r="X32" s="514"/>
      <c r="Y32" s="514"/>
      <c r="Z32" s="514"/>
      <c r="AA32" s="514"/>
      <c r="AB32" s="514"/>
      <c r="AC32" s="514"/>
      <c r="AD32" s="514"/>
      <c r="AE32" s="514"/>
      <c r="AF32" s="323">
        <f>BB74</f>
        <v>0</v>
      </c>
      <c r="AG32" s="9"/>
      <c r="AH32" s="533" t="s">
        <v>845</v>
      </c>
      <c r="AI32" s="536"/>
      <c r="AJ32" s="536"/>
      <c r="AK32" s="536"/>
      <c r="AL32" s="536"/>
      <c r="AM32" s="536"/>
      <c r="AN32" s="536"/>
      <c r="AO32" s="536"/>
      <c r="AP32" s="536"/>
      <c r="AQ32" s="536"/>
      <c r="AR32" s="536"/>
      <c r="AS32" s="536"/>
      <c r="AT32" s="537"/>
      <c r="AU32" s="323">
        <f>AM74</f>
        <v>3</v>
      </c>
      <c r="AW32" s="533" t="s">
        <v>848</v>
      </c>
      <c r="AX32" s="536"/>
      <c r="AY32" s="536"/>
      <c r="AZ32" s="536"/>
      <c r="BA32" s="536"/>
      <c r="BB32" s="536"/>
      <c r="BC32" s="536"/>
      <c r="BD32" s="536"/>
      <c r="BE32" s="536"/>
      <c r="BF32" s="536"/>
      <c r="BG32" s="536"/>
      <c r="BH32" s="536"/>
      <c r="BI32" s="537"/>
      <c r="BJ32" s="323">
        <f>BH74</f>
        <v>2</v>
      </c>
    </row>
    <row r="33" spans="2:62" ht="14.45" customHeight="1" x14ac:dyDescent="0.25">
      <c r="B33" s="487" t="s">
        <v>732</v>
      </c>
      <c r="C33" s="488"/>
      <c r="D33" s="488"/>
      <c r="E33" s="488"/>
      <c r="F33" s="488"/>
      <c r="G33" s="488"/>
      <c r="H33" s="488"/>
      <c r="I33" s="488"/>
      <c r="J33" s="488"/>
      <c r="K33" s="488"/>
      <c r="L33" s="488"/>
      <c r="M33" s="488"/>
      <c r="N33" s="488"/>
      <c r="O33" s="488"/>
      <c r="P33" s="489"/>
      <c r="Q33" s="305"/>
      <c r="S33" s="487" t="s">
        <v>748</v>
      </c>
      <c r="T33" s="488"/>
      <c r="U33" s="488"/>
      <c r="V33" s="488"/>
      <c r="W33" s="488"/>
      <c r="X33" s="488"/>
      <c r="Y33" s="488"/>
      <c r="Z33" s="488"/>
      <c r="AA33" s="488"/>
      <c r="AB33" s="488"/>
      <c r="AC33" s="488"/>
      <c r="AD33" s="488"/>
      <c r="AE33" s="489"/>
      <c r="AF33" s="307"/>
      <c r="AG33" s="9"/>
      <c r="AH33" s="541" t="s">
        <v>762</v>
      </c>
      <c r="AI33" s="542"/>
      <c r="AJ33" s="542"/>
      <c r="AK33" s="542"/>
      <c r="AL33" s="542"/>
      <c r="AM33" s="542"/>
      <c r="AN33" s="542"/>
      <c r="AO33" s="542"/>
      <c r="AP33" s="542"/>
      <c r="AQ33" s="542"/>
      <c r="AR33" s="542"/>
      <c r="AS33" s="542"/>
      <c r="AT33" s="543"/>
      <c r="AU33" s="302"/>
      <c r="AW33" s="487" t="s">
        <v>778</v>
      </c>
      <c r="AX33" s="488"/>
      <c r="AY33" s="488"/>
      <c r="AZ33" s="488"/>
      <c r="BA33" s="488"/>
      <c r="BB33" s="488"/>
      <c r="BC33" s="488"/>
      <c r="BD33" s="488"/>
      <c r="BE33" s="488"/>
      <c r="BF33" s="488"/>
      <c r="BG33" s="488"/>
      <c r="BH33" s="488"/>
      <c r="BI33" s="489"/>
      <c r="BJ33" s="302"/>
    </row>
    <row r="34" spans="2:62" ht="14.45" customHeight="1" x14ac:dyDescent="0.25">
      <c r="B34" s="487" t="s">
        <v>733</v>
      </c>
      <c r="C34" s="488"/>
      <c r="D34" s="488"/>
      <c r="E34" s="488"/>
      <c r="F34" s="488"/>
      <c r="G34" s="488"/>
      <c r="H34" s="488"/>
      <c r="I34" s="488"/>
      <c r="J34" s="488"/>
      <c r="K34" s="488"/>
      <c r="L34" s="488"/>
      <c r="M34" s="488"/>
      <c r="N34" s="488"/>
      <c r="O34" s="488"/>
      <c r="P34" s="489"/>
      <c r="Q34" s="306"/>
      <c r="S34" s="487" t="s">
        <v>749</v>
      </c>
      <c r="T34" s="488"/>
      <c r="U34" s="488"/>
      <c r="V34" s="488"/>
      <c r="W34" s="488"/>
      <c r="X34" s="488"/>
      <c r="Y34" s="488"/>
      <c r="Z34" s="488"/>
      <c r="AA34" s="488"/>
      <c r="AB34" s="488"/>
      <c r="AC34" s="488"/>
      <c r="AD34" s="488"/>
      <c r="AE34" s="489"/>
      <c r="AF34" s="306"/>
      <c r="AG34" s="9"/>
      <c r="AH34" s="541" t="s">
        <v>763</v>
      </c>
      <c r="AI34" s="542"/>
      <c r="AJ34" s="542"/>
      <c r="AK34" s="542"/>
      <c r="AL34" s="542"/>
      <c r="AM34" s="542"/>
      <c r="AN34" s="542"/>
      <c r="AO34" s="542"/>
      <c r="AP34" s="542"/>
      <c r="AQ34" s="542"/>
      <c r="AR34" s="542"/>
      <c r="AS34" s="542"/>
      <c r="AT34" s="543"/>
      <c r="AU34" s="302"/>
      <c r="AW34" s="487" t="s">
        <v>779</v>
      </c>
      <c r="AX34" s="488"/>
      <c r="AY34" s="488"/>
      <c r="AZ34" s="488"/>
      <c r="BA34" s="488"/>
      <c r="BB34" s="488"/>
      <c r="BC34" s="488"/>
      <c r="BD34" s="488"/>
      <c r="BE34" s="488"/>
      <c r="BF34" s="488"/>
      <c r="BG34" s="488"/>
      <c r="BH34" s="488"/>
      <c r="BI34" s="489"/>
      <c r="BJ34" s="302"/>
    </row>
    <row r="35" spans="2:62" x14ac:dyDescent="0.25">
      <c r="B35" s="538"/>
      <c r="C35" s="539"/>
      <c r="D35" s="539"/>
      <c r="E35" s="539"/>
      <c r="F35" s="539"/>
      <c r="G35" s="539"/>
      <c r="H35" s="539"/>
      <c r="I35" s="539"/>
      <c r="J35" s="539"/>
      <c r="K35" s="539"/>
      <c r="L35" s="539"/>
      <c r="M35" s="539"/>
      <c r="N35" s="539"/>
      <c r="O35" s="539"/>
      <c r="P35" s="540"/>
      <c r="Q35" s="302"/>
      <c r="S35" s="493"/>
      <c r="T35" s="494"/>
      <c r="U35" s="494"/>
      <c r="V35" s="494"/>
      <c r="W35" s="494"/>
      <c r="X35" s="494"/>
      <c r="Y35" s="494"/>
      <c r="Z35" s="494"/>
      <c r="AA35" s="494"/>
      <c r="AB35" s="494"/>
      <c r="AC35" s="494"/>
      <c r="AD35" s="494"/>
      <c r="AE35" s="495"/>
      <c r="AF35" s="307"/>
      <c r="AG35" s="9"/>
      <c r="AH35" s="530"/>
      <c r="AI35" s="531"/>
      <c r="AJ35" s="531"/>
      <c r="AK35" s="531"/>
      <c r="AL35" s="531"/>
      <c r="AM35" s="531"/>
      <c r="AN35" s="531"/>
      <c r="AO35" s="531"/>
      <c r="AP35" s="531"/>
      <c r="AQ35" s="531"/>
      <c r="AR35" s="531"/>
      <c r="AS35" s="531"/>
      <c r="AT35" s="532"/>
      <c r="AU35" s="302"/>
      <c r="AW35" s="530"/>
      <c r="AX35" s="531"/>
      <c r="AY35" s="531"/>
      <c r="AZ35" s="531"/>
      <c r="BA35" s="531"/>
      <c r="BB35" s="531"/>
      <c r="BC35" s="531"/>
      <c r="BD35" s="531"/>
      <c r="BE35" s="531"/>
      <c r="BF35" s="531"/>
      <c r="BG35" s="531"/>
      <c r="BH35" s="531"/>
      <c r="BI35" s="532"/>
      <c r="BJ35" s="302"/>
    </row>
    <row r="36" spans="2:62" ht="14.45" customHeight="1" x14ac:dyDescent="0.25">
      <c r="B36" s="487" t="s">
        <v>150</v>
      </c>
      <c r="C36" s="488"/>
      <c r="D36" s="488"/>
      <c r="E36" s="488"/>
      <c r="F36" s="488"/>
      <c r="G36" s="488"/>
      <c r="H36" s="488"/>
      <c r="I36" s="488"/>
      <c r="J36" s="488"/>
      <c r="K36" s="488"/>
      <c r="L36" s="488"/>
      <c r="M36" s="488"/>
      <c r="N36" s="488"/>
      <c r="O36" s="488"/>
      <c r="P36" s="489"/>
      <c r="Q36" s="323">
        <f>AK75</f>
        <v>0</v>
      </c>
      <c r="S36" s="487" t="s">
        <v>151</v>
      </c>
      <c r="T36" s="488"/>
      <c r="U36" s="488"/>
      <c r="V36" s="488"/>
      <c r="W36" s="488"/>
      <c r="X36" s="488"/>
      <c r="Y36" s="488"/>
      <c r="Z36" s="488"/>
      <c r="AA36" s="488"/>
      <c r="AB36" s="488"/>
      <c r="AC36" s="488"/>
      <c r="AD36" s="488"/>
      <c r="AE36" s="489"/>
      <c r="AF36" s="323">
        <f>BB75</f>
        <v>0</v>
      </c>
      <c r="AG36" s="9"/>
      <c r="AH36" s="487" t="s">
        <v>152</v>
      </c>
      <c r="AI36" s="488"/>
      <c r="AJ36" s="488"/>
      <c r="AK36" s="488"/>
      <c r="AL36" s="488"/>
      <c r="AM36" s="488"/>
      <c r="AN36" s="488"/>
      <c r="AO36" s="488"/>
      <c r="AP36" s="488"/>
      <c r="AQ36" s="488"/>
      <c r="AR36" s="488"/>
      <c r="AS36" s="488"/>
      <c r="AT36" s="489"/>
      <c r="AU36" s="323">
        <f>AM75</f>
        <v>0</v>
      </c>
      <c r="AW36" s="533" t="s">
        <v>849</v>
      </c>
      <c r="AX36" s="536"/>
      <c r="AY36" s="536"/>
      <c r="AZ36" s="536"/>
      <c r="BA36" s="536"/>
      <c r="BB36" s="536"/>
      <c r="BC36" s="536"/>
      <c r="BD36" s="536"/>
      <c r="BE36" s="536"/>
      <c r="BF36" s="536"/>
      <c r="BG36" s="536"/>
      <c r="BH36" s="536"/>
      <c r="BI36" s="537"/>
      <c r="BJ36" s="323">
        <f>BH75</f>
        <v>3</v>
      </c>
    </row>
    <row r="37" spans="2:62" x14ac:dyDescent="0.25">
      <c r="B37" s="487" t="s">
        <v>734</v>
      </c>
      <c r="C37" s="488"/>
      <c r="D37" s="488"/>
      <c r="E37" s="488"/>
      <c r="F37" s="488"/>
      <c r="G37" s="488"/>
      <c r="H37" s="488"/>
      <c r="I37" s="488"/>
      <c r="J37" s="488"/>
      <c r="K37" s="488"/>
      <c r="L37" s="488"/>
      <c r="M37" s="488"/>
      <c r="N37" s="488"/>
      <c r="O37" s="488"/>
      <c r="P37" s="489"/>
      <c r="Q37" s="305"/>
      <c r="S37" s="487" t="s">
        <v>750</v>
      </c>
      <c r="T37" s="488"/>
      <c r="U37" s="488"/>
      <c r="V37" s="488"/>
      <c r="W37" s="488"/>
      <c r="X37" s="488"/>
      <c r="Y37" s="488"/>
      <c r="Z37" s="488"/>
      <c r="AA37" s="488"/>
      <c r="AB37" s="488"/>
      <c r="AC37" s="488"/>
      <c r="AD37" s="488"/>
      <c r="AE37" s="489"/>
      <c r="AF37" s="307"/>
      <c r="AG37" s="9"/>
      <c r="AH37" s="487" t="s">
        <v>764</v>
      </c>
      <c r="AI37" s="488"/>
      <c r="AJ37" s="488"/>
      <c r="AK37" s="488"/>
      <c r="AL37" s="488"/>
      <c r="AM37" s="488"/>
      <c r="AN37" s="488"/>
      <c r="AO37" s="488"/>
      <c r="AP37" s="488"/>
      <c r="AQ37" s="488"/>
      <c r="AR37" s="488"/>
      <c r="AS37" s="488"/>
      <c r="AT37" s="489"/>
      <c r="AU37" s="302"/>
      <c r="AW37" s="487" t="s">
        <v>780</v>
      </c>
      <c r="AX37" s="488"/>
      <c r="AY37" s="488"/>
      <c r="AZ37" s="488"/>
      <c r="BA37" s="488"/>
      <c r="BB37" s="488"/>
      <c r="BC37" s="488"/>
      <c r="BD37" s="488"/>
      <c r="BE37" s="488"/>
      <c r="BF37" s="488"/>
      <c r="BG37" s="488"/>
      <c r="BH37" s="488"/>
      <c r="BI37" s="489"/>
      <c r="BJ37" s="302"/>
    </row>
    <row r="38" spans="2:62" x14ac:dyDescent="0.25">
      <c r="B38" s="487" t="s">
        <v>735</v>
      </c>
      <c r="C38" s="488"/>
      <c r="D38" s="488"/>
      <c r="E38" s="488"/>
      <c r="F38" s="488"/>
      <c r="G38" s="488"/>
      <c r="H38" s="488"/>
      <c r="I38" s="488"/>
      <c r="J38" s="488"/>
      <c r="K38" s="488"/>
      <c r="L38" s="488"/>
      <c r="M38" s="488"/>
      <c r="N38" s="488"/>
      <c r="O38" s="488"/>
      <c r="P38" s="489"/>
      <c r="Q38" s="306"/>
      <c r="S38" s="487" t="s">
        <v>751</v>
      </c>
      <c r="T38" s="488"/>
      <c r="U38" s="488"/>
      <c r="V38" s="488"/>
      <c r="W38" s="488"/>
      <c r="X38" s="488"/>
      <c r="Y38" s="488"/>
      <c r="Z38" s="488"/>
      <c r="AA38" s="488"/>
      <c r="AB38" s="488"/>
      <c r="AC38" s="488"/>
      <c r="AD38" s="488"/>
      <c r="AE38" s="489"/>
      <c r="AF38" s="306"/>
      <c r="AG38" s="9"/>
      <c r="AH38" s="487" t="s">
        <v>765</v>
      </c>
      <c r="AI38" s="488"/>
      <c r="AJ38" s="488"/>
      <c r="AK38" s="488"/>
      <c r="AL38" s="488"/>
      <c r="AM38" s="488"/>
      <c r="AN38" s="488"/>
      <c r="AO38" s="488"/>
      <c r="AP38" s="488"/>
      <c r="AQ38" s="488"/>
      <c r="AR38" s="488"/>
      <c r="AS38" s="488"/>
      <c r="AT38" s="489"/>
      <c r="AU38" s="302"/>
      <c r="AW38" s="487" t="s">
        <v>781</v>
      </c>
      <c r="AX38" s="488"/>
      <c r="AY38" s="488"/>
      <c r="AZ38" s="488"/>
      <c r="BA38" s="488"/>
      <c r="BB38" s="488"/>
      <c r="BC38" s="488"/>
      <c r="BD38" s="488"/>
      <c r="BE38" s="488"/>
      <c r="BF38" s="488"/>
      <c r="BG38" s="488"/>
      <c r="BH38" s="488"/>
      <c r="BI38" s="489"/>
      <c r="BJ38" s="302"/>
    </row>
    <row r="39" spans="2:62" x14ac:dyDescent="0.25">
      <c r="B39" s="490"/>
      <c r="C39" s="491"/>
      <c r="D39" s="491"/>
      <c r="E39" s="491"/>
      <c r="F39" s="491"/>
      <c r="G39" s="491"/>
      <c r="H39" s="491"/>
      <c r="I39" s="491"/>
      <c r="J39" s="491"/>
      <c r="K39" s="491"/>
      <c r="L39" s="491"/>
      <c r="M39" s="491"/>
      <c r="N39" s="491"/>
      <c r="O39" s="491"/>
      <c r="P39" s="492"/>
      <c r="Q39" s="302"/>
      <c r="S39" s="493"/>
      <c r="T39" s="494"/>
      <c r="U39" s="494"/>
      <c r="V39" s="494"/>
      <c r="W39" s="494"/>
      <c r="X39" s="494"/>
      <c r="Y39" s="494"/>
      <c r="Z39" s="494"/>
      <c r="AA39" s="494"/>
      <c r="AB39" s="494"/>
      <c r="AC39" s="494"/>
      <c r="AD39" s="494"/>
      <c r="AE39" s="495"/>
      <c r="AF39" s="307"/>
      <c r="AG39" s="9"/>
      <c r="AH39" s="493"/>
      <c r="AI39" s="494"/>
      <c r="AJ39" s="494"/>
      <c r="AK39" s="494"/>
      <c r="AL39" s="494"/>
      <c r="AM39" s="494"/>
      <c r="AN39" s="494"/>
      <c r="AO39" s="494"/>
      <c r="AP39" s="494"/>
      <c r="AQ39" s="494"/>
      <c r="AR39" s="494"/>
      <c r="AS39" s="494"/>
      <c r="AT39" s="495"/>
      <c r="AU39" s="302"/>
      <c r="AW39" s="530"/>
      <c r="AX39" s="531"/>
      <c r="AY39" s="531"/>
      <c r="AZ39" s="531"/>
      <c r="BA39" s="531"/>
      <c r="BB39" s="531"/>
      <c r="BC39" s="531"/>
      <c r="BD39" s="531"/>
      <c r="BE39" s="531"/>
      <c r="BF39" s="531"/>
      <c r="BG39" s="531"/>
      <c r="BH39" s="531"/>
      <c r="BI39" s="532"/>
      <c r="BJ39" s="302"/>
    </row>
    <row r="40" spans="2:62" x14ac:dyDescent="0.25">
      <c r="B40" s="487" t="s">
        <v>153</v>
      </c>
      <c r="C40" s="488"/>
      <c r="D40" s="488"/>
      <c r="E40" s="488"/>
      <c r="F40" s="488"/>
      <c r="G40" s="488"/>
      <c r="H40" s="488"/>
      <c r="I40" s="488"/>
      <c r="J40" s="488"/>
      <c r="K40" s="488"/>
      <c r="L40" s="488"/>
      <c r="M40" s="488"/>
      <c r="N40" s="488"/>
      <c r="O40" s="488"/>
      <c r="P40" s="489"/>
      <c r="Q40" s="323">
        <f>AK76</f>
        <v>0</v>
      </c>
      <c r="S40" s="487" t="s">
        <v>154</v>
      </c>
      <c r="T40" s="488"/>
      <c r="U40" s="488"/>
      <c r="V40" s="488"/>
      <c r="W40" s="488"/>
      <c r="X40" s="488"/>
      <c r="Y40" s="488"/>
      <c r="Z40" s="488"/>
      <c r="AA40" s="488"/>
      <c r="AB40" s="488"/>
      <c r="AC40" s="488"/>
      <c r="AD40" s="488"/>
      <c r="AE40" s="489"/>
      <c r="AF40" s="323">
        <f>BB76</f>
        <v>0</v>
      </c>
      <c r="AG40" s="9"/>
      <c r="AH40" s="487" t="s">
        <v>155</v>
      </c>
      <c r="AI40" s="488"/>
      <c r="AJ40" s="488"/>
      <c r="AK40" s="488"/>
      <c r="AL40" s="488"/>
      <c r="AM40" s="488"/>
      <c r="AN40" s="488"/>
      <c r="AO40" s="488"/>
      <c r="AP40" s="488"/>
      <c r="AQ40" s="488"/>
      <c r="AR40" s="488"/>
      <c r="AS40" s="488"/>
      <c r="AT40" s="489"/>
      <c r="AU40" s="323">
        <f>AM76</f>
        <v>0</v>
      </c>
      <c r="AW40" s="487" t="s">
        <v>156</v>
      </c>
      <c r="AX40" s="488"/>
      <c r="AY40" s="488"/>
      <c r="AZ40" s="488"/>
      <c r="BA40" s="488"/>
      <c r="BB40" s="488"/>
      <c r="BC40" s="488"/>
      <c r="BD40" s="488"/>
      <c r="BE40" s="488"/>
      <c r="BF40" s="488"/>
      <c r="BG40" s="488"/>
      <c r="BH40" s="488"/>
      <c r="BI40" s="489"/>
      <c r="BJ40" s="323">
        <f>BH76</f>
        <v>0</v>
      </c>
    </row>
    <row r="41" spans="2:62" x14ac:dyDescent="0.25">
      <c r="B41" s="487" t="s">
        <v>736</v>
      </c>
      <c r="C41" s="488"/>
      <c r="D41" s="488"/>
      <c r="E41" s="488"/>
      <c r="F41" s="488"/>
      <c r="G41" s="488"/>
      <c r="H41" s="488"/>
      <c r="I41" s="488"/>
      <c r="J41" s="488"/>
      <c r="K41" s="488"/>
      <c r="L41" s="488"/>
      <c r="M41" s="488"/>
      <c r="N41" s="488"/>
      <c r="O41" s="488"/>
      <c r="P41" s="489"/>
      <c r="Q41" s="305"/>
      <c r="S41" s="487" t="s">
        <v>752</v>
      </c>
      <c r="T41" s="488"/>
      <c r="U41" s="488"/>
      <c r="V41" s="488"/>
      <c r="W41" s="488"/>
      <c r="X41" s="488"/>
      <c r="Y41" s="488"/>
      <c r="Z41" s="488"/>
      <c r="AA41" s="488"/>
      <c r="AB41" s="488"/>
      <c r="AC41" s="488"/>
      <c r="AD41" s="488"/>
      <c r="AE41" s="489"/>
      <c r="AF41" s="307"/>
      <c r="AG41" s="9"/>
      <c r="AH41" s="487" t="s">
        <v>766</v>
      </c>
      <c r="AI41" s="488"/>
      <c r="AJ41" s="488"/>
      <c r="AK41" s="488"/>
      <c r="AL41" s="488"/>
      <c r="AM41" s="488"/>
      <c r="AN41" s="488"/>
      <c r="AO41" s="488"/>
      <c r="AP41" s="488"/>
      <c r="AQ41" s="488"/>
      <c r="AR41" s="488"/>
      <c r="AS41" s="488"/>
      <c r="AT41" s="489"/>
      <c r="AU41" s="302"/>
      <c r="AW41" s="487" t="s">
        <v>782</v>
      </c>
      <c r="AX41" s="488"/>
      <c r="AY41" s="488"/>
      <c r="AZ41" s="488"/>
      <c r="BA41" s="488"/>
      <c r="BB41" s="488"/>
      <c r="BC41" s="488"/>
      <c r="BD41" s="488"/>
      <c r="BE41" s="488"/>
      <c r="BF41" s="488"/>
      <c r="BG41" s="488"/>
      <c r="BH41" s="488"/>
      <c r="BI41" s="489"/>
      <c r="BJ41" s="302"/>
    </row>
    <row r="42" spans="2:62" x14ac:dyDescent="0.25">
      <c r="B42" s="487" t="s">
        <v>737</v>
      </c>
      <c r="C42" s="488"/>
      <c r="D42" s="488"/>
      <c r="E42" s="488"/>
      <c r="F42" s="488"/>
      <c r="G42" s="488"/>
      <c r="H42" s="488"/>
      <c r="I42" s="488"/>
      <c r="J42" s="488"/>
      <c r="K42" s="488"/>
      <c r="L42" s="488"/>
      <c r="M42" s="488"/>
      <c r="N42" s="488"/>
      <c r="O42" s="488"/>
      <c r="P42" s="489"/>
      <c r="Q42" s="306"/>
      <c r="S42" s="487" t="s">
        <v>753</v>
      </c>
      <c r="T42" s="488"/>
      <c r="U42" s="488"/>
      <c r="V42" s="488"/>
      <c r="W42" s="488"/>
      <c r="X42" s="488"/>
      <c r="Y42" s="488"/>
      <c r="Z42" s="488"/>
      <c r="AA42" s="488"/>
      <c r="AB42" s="488"/>
      <c r="AC42" s="488"/>
      <c r="AD42" s="488"/>
      <c r="AE42" s="489"/>
      <c r="AF42" s="306"/>
      <c r="AG42" s="9"/>
      <c r="AH42" s="487" t="s">
        <v>767</v>
      </c>
      <c r="AI42" s="488"/>
      <c r="AJ42" s="488"/>
      <c r="AK42" s="488"/>
      <c r="AL42" s="488"/>
      <c r="AM42" s="488"/>
      <c r="AN42" s="488"/>
      <c r="AO42" s="488"/>
      <c r="AP42" s="488"/>
      <c r="AQ42" s="488"/>
      <c r="AR42" s="488"/>
      <c r="AS42" s="488"/>
      <c r="AT42" s="489"/>
      <c r="AU42" s="302"/>
      <c r="AW42" s="487" t="s">
        <v>783</v>
      </c>
      <c r="AX42" s="488"/>
      <c r="AY42" s="488"/>
      <c r="AZ42" s="488"/>
      <c r="BA42" s="488"/>
      <c r="BB42" s="488"/>
      <c r="BC42" s="488"/>
      <c r="BD42" s="488"/>
      <c r="BE42" s="488"/>
      <c r="BF42" s="488"/>
      <c r="BG42" s="488"/>
      <c r="BH42" s="488"/>
      <c r="BI42" s="489"/>
      <c r="BJ42" s="302"/>
    </row>
    <row r="43" spans="2:62" x14ac:dyDescent="0.25">
      <c r="B43" s="490"/>
      <c r="C43" s="491"/>
      <c r="D43" s="491"/>
      <c r="E43" s="491"/>
      <c r="F43" s="491"/>
      <c r="G43" s="491"/>
      <c r="H43" s="491"/>
      <c r="I43" s="491"/>
      <c r="J43" s="491"/>
      <c r="K43" s="491"/>
      <c r="L43" s="491"/>
      <c r="M43" s="491"/>
      <c r="N43" s="491"/>
      <c r="O43" s="491"/>
      <c r="P43" s="492"/>
      <c r="Q43" s="302"/>
      <c r="S43" s="493"/>
      <c r="T43" s="494"/>
      <c r="U43" s="494"/>
      <c r="V43" s="494"/>
      <c r="W43" s="494"/>
      <c r="X43" s="494"/>
      <c r="Y43" s="494"/>
      <c r="Z43" s="494"/>
      <c r="AA43" s="494"/>
      <c r="AB43" s="494"/>
      <c r="AC43" s="494"/>
      <c r="AD43" s="494"/>
      <c r="AE43" s="495"/>
      <c r="AF43" s="307"/>
      <c r="AG43" s="9"/>
      <c r="AH43" s="493"/>
      <c r="AI43" s="494"/>
      <c r="AJ43" s="494"/>
      <c r="AK43" s="494"/>
      <c r="AL43" s="494"/>
      <c r="AM43" s="494"/>
      <c r="AN43" s="494"/>
      <c r="AO43" s="494"/>
      <c r="AP43" s="494"/>
      <c r="AQ43" s="494"/>
      <c r="AR43" s="494"/>
      <c r="AS43" s="494"/>
      <c r="AT43" s="495"/>
      <c r="AU43" s="302"/>
      <c r="AW43" s="493"/>
      <c r="AX43" s="494"/>
      <c r="AY43" s="494"/>
      <c r="AZ43" s="494"/>
      <c r="BA43" s="494"/>
      <c r="BB43" s="494"/>
      <c r="BC43" s="494"/>
      <c r="BD43" s="494"/>
      <c r="BE43" s="494"/>
      <c r="BF43" s="494"/>
      <c r="BG43" s="494"/>
      <c r="BH43" s="494"/>
      <c r="BI43" s="495"/>
      <c r="BJ43" s="302"/>
    </row>
    <row r="44" spans="2:62" x14ac:dyDescent="0.25">
      <c r="B44" s="487" t="s">
        <v>157</v>
      </c>
      <c r="C44" s="488"/>
      <c r="D44" s="488"/>
      <c r="E44" s="488"/>
      <c r="F44" s="488"/>
      <c r="G44" s="488"/>
      <c r="H44" s="488"/>
      <c r="I44" s="488"/>
      <c r="J44" s="488"/>
      <c r="K44" s="488"/>
      <c r="L44" s="488"/>
      <c r="M44" s="488"/>
      <c r="N44" s="488"/>
      <c r="O44" s="488"/>
      <c r="P44" s="489"/>
      <c r="Q44" s="323">
        <f>AK77</f>
        <v>0</v>
      </c>
      <c r="S44" s="487" t="s">
        <v>158</v>
      </c>
      <c r="T44" s="488"/>
      <c r="U44" s="488"/>
      <c r="V44" s="488"/>
      <c r="W44" s="488"/>
      <c r="X44" s="488"/>
      <c r="Y44" s="488"/>
      <c r="Z44" s="488"/>
      <c r="AA44" s="488"/>
      <c r="AB44" s="488"/>
      <c r="AC44" s="488"/>
      <c r="AD44" s="488"/>
      <c r="AE44" s="489"/>
      <c r="AF44" s="323">
        <f>BB77</f>
        <v>0</v>
      </c>
      <c r="AG44" s="9"/>
      <c r="AH44" s="487" t="s">
        <v>159</v>
      </c>
      <c r="AI44" s="488"/>
      <c r="AJ44" s="488"/>
      <c r="AK44" s="488"/>
      <c r="AL44" s="488"/>
      <c r="AM44" s="488"/>
      <c r="AN44" s="488"/>
      <c r="AO44" s="488"/>
      <c r="AP44" s="488"/>
      <c r="AQ44" s="488"/>
      <c r="AR44" s="488"/>
      <c r="AS44" s="488"/>
      <c r="AT44" s="489"/>
      <c r="AU44" s="323">
        <f>AM77</f>
        <v>0</v>
      </c>
      <c r="AW44" s="487" t="s">
        <v>160</v>
      </c>
      <c r="AX44" s="488"/>
      <c r="AY44" s="488"/>
      <c r="AZ44" s="488"/>
      <c r="BA44" s="488"/>
      <c r="BB44" s="488"/>
      <c r="BC44" s="488"/>
      <c r="BD44" s="488"/>
      <c r="BE44" s="488"/>
      <c r="BF44" s="488"/>
      <c r="BG44" s="488"/>
      <c r="BH44" s="488"/>
      <c r="BI44" s="489"/>
      <c r="BJ44" s="323">
        <f>BH77</f>
        <v>0</v>
      </c>
    </row>
    <row r="45" spans="2:62" x14ac:dyDescent="0.25">
      <c r="B45" s="487" t="s">
        <v>738</v>
      </c>
      <c r="C45" s="488"/>
      <c r="D45" s="488"/>
      <c r="E45" s="488"/>
      <c r="F45" s="488"/>
      <c r="G45" s="488"/>
      <c r="H45" s="488"/>
      <c r="I45" s="488"/>
      <c r="J45" s="488"/>
      <c r="K45" s="488"/>
      <c r="L45" s="488"/>
      <c r="M45" s="488"/>
      <c r="N45" s="488"/>
      <c r="O45" s="488"/>
      <c r="P45" s="489"/>
      <c r="Q45" s="305"/>
      <c r="S45" s="487" t="s">
        <v>754</v>
      </c>
      <c r="T45" s="488"/>
      <c r="U45" s="488"/>
      <c r="V45" s="488"/>
      <c r="W45" s="488"/>
      <c r="X45" s="488"/>
      <c r="Y45" s="488"/>
      <c r="Z45" s="488"/>
      <c r="AA45" s="488"/>
      <c r="AB45" s="488"/>
      <c r="AC45" s="488"/>
      <c r="AD45" s="488"/>
      <c r="AE45" s="489"/>
      <c r="AF45" s="307"/>
      <c r="AG45" s="9"/>
      <c r="AH45" s="487" t="s">
        <v>768</v>
      </c>
      <c r="AI45" s="488"/>
      <c r="AJ45" s="488"/>
      <c r="AK45" s="488"/>
      <c r="AL45" s="488"/>
      <c r="AM45" s="488"/>
      <c r="AN45" s="488"/>
      <c r="AO45" s="488"/>
      <c r="AP45" s="488"/>
      <c r="AQ45" s="488"/>
      <c r="AR45" s="488"/>
      <c r="AS45" s="488"/>
      <c r="AT45" s="489"/>
      <c r="AU45" s="302"/>
      <c r="AW45" s="487" t="s">
        <v>161</v>
      </c>
      <c r="AX45" s="488"/>
      <c r="AY45" s="488"/>
      <c r="AZ45" s="488"/>
      <c r="BA45" s="488"/>
      <c r="BB45" s="488"/>
      <c r="BC45" s="488"/>
      <c r="BD45" s="488"/>
      <c r="BE45" s="488"/>
      <c r="BF45" s="488"/>
      <c r="BG45" s="488"/>
      <c r="BH45" s="488"/>
      <c r="BI45" s="489"/>
      <c r="BJ45" s="302"/>
    </row>
    <row r="46" spans="2:62" x14ac:dyDescent="0.25">
      <c r="B46" s="487" t="s">
        <v>739</v>
      </c>
      <c r="C46" s="488"/>
      <c r="D46" s="488"/>
      <c r="E46" s="488"/>
      <c r="F46" s="488"/>
      <c r="G46" s="488"/>
      <c r="H46" s="488"/>
      <c r="I46" s="488"/>
      <c r="J46" s="488"/>
      <c r="K46" s="488"/>
      <c r="L46" s="488"/>
      <c r="M46" s="488"/>
      <c r="N46" s="488"/>
      <c r="O46" s="488"/>
      <c r="P46" s="489"/>
      <c r="Q46" s="306"/>
      <c r="S46" s="487" t="s">
        <v>755</v>
      </c>
      <c r="T46" s="488"/>
      <c r="U46" s="488"/>
      <c r="V46" s="488"/>
      <c r="W46" s="488"/>
      <c r="X46" s="488"/>
      <c r="Y46" s="488"/>
      <c r="Z46" s="488"/>
      <c r="AA46" s="488"/>
      <c r="AB46" s="488"/>
      <c r="AC46" s="488"/>
      <c r="AD46" s="488"/>
      <c r="AE46" s="489"/>
      <c r="AF46" s="306"/>
      <c r="AG46" s="9"/>
      <c r="AH46" s="487" t="s">
        <v>769</v>
      </c>
      <c r="AI46" s="488"/>
      <c r="AJ46" s="488"/>
      <c r="AK46" s="488"/>
      <c r="AL46" s="488"/>
      <c r="AM46" s="488"/>
      <c r="AN46" s="488"/>
      <c r="AO46" s="488"/>
      <c r="AP46" s="488"/>
      <c r="AQ46" s="488"/>
      <c r="AR46" s="488"/>
      <c r="AS46" s="488"/>
      <c r="AT46" s="489"/>
      <c r="AU46" s="302"/>
      <c r="AW46" s="487" t="s">
        <v>162</v>
      </c>
      <c r="AX46" s="488"/>
      <c r="AY46" s="488"/>
      <c r="AZ46" s="488"/>
      <c r="BA46" s="488"/>
      <c r="BB46" s="488"/>
      <c r="BC46" s="488"/>
      <c r="BD46" s="488"/>
      <c r="BE46" s="488"/>
      <c r="BF46" s="488"/>
      <c r="BG46" s="488"/>
      <c r="BH46" s="488"/>
      <c r="BI46" s="489"/>
      <c r="BJ46" s="302"/>
    </row>
    <row r="47" spans="2:62" x14ac:dyDescent="0.25">
      <c r="B47" s="490"/>
      <c r="C47" s="491"/>
      <c r="D47" s="491"/>
      <c r="E47" s="491"/>
      <c r="F47" s="491"/>
      <c r="G47" s="491"/>
      <c r="H47" s="491"/>
      <c r="I47" s="491"/>
      <c r="J47" s="491"/>
      <c r="K47" s="491"/>
      <c r="L47" s="491"/>
      <c r="M47" s="491"/>
      <c r="N47" s="491"/>
      <c r="O47" s="491"/>
      <c r="P47" s="492"/>
      <c r="Q47" s="302"/>
      <c r="S47" s="493"/>
      <c r="T47" s="494"/>
      <c r="U47" s="494"/>
      <c r="V47" s="494"/>
      <c r="W47" s="494"/>
      <c r="X47" s="494"/>
      <c r="Y47" s="494"/>
      <c r="Z47" s="494"/>
      <c r="AA47" s="494"/>
      <c r="AB47" s="494"/>
      <c r="AC47" s="494"/>
      <c r="AD47" s="494"/>
      <c r="AE47" s="495"/>
      <c r="AF47" s="307"/>
      <c r="AG47" s="9"/>
      <c r="AH47" s="493"/>
      <c r="AI47" s="494"/>
      <c r="AJ47" s="494"/>
      <c r="AK47" s="494"/>
      <c r="AL47" s="494"/>
      <c r="AM47" s="494"/>
      <c r="AN47" s="494"/>
      <c r="AO47" s="494"/>
      <c r="AP47" s="494"/>
      <c r="AQ47" s="494"/>
      <c r="AR47" s="494"/>
      <c r="AS47" s="494"/>
      <c r="AT47" s="495"/>
      <c r="AU47" s="302"/>
      <c r="AW47" s="493"/>
      <c r="AX47" s="494"/>
      <c r="AY47" s="494"/>
      <c r="AZ47" s="494"/>
      <c r="BA47" s="494"/>
      <c r="BB47" s="494"/>
      <c r="BC47" s="494"/>
      <c r="BD47" s="494"/>
      <c r="BE47" s="494"/>
      <c r="BF47" s="494"/>
      <c r="BG47" s="494"/>
      <c r="BH47" s="494"/>
      <c r="BI47" s="495"/>
      <c r="BJ47" s="302"/>
    </row>
    <row r="48" spans="2:62" x14ac:dyDescent="0.25">
      <c r="B48" s="487" t="s">
        <v>163</v>
      </c>
      <c r="C48" s="488"/>
      <c r="D48" s="488"/>
      <c r="E48" s="488"/>
      <c r="F48" s="488"/>
      <c r="G48" s="488"/>
      <c r="H48" s="488"/>
      <c r="I48" s="488"/>
      <c r="J48" s="488"/>
      <c r="K48" s="488"/>
      <c r="L48" s="488"/>
      <c r="M48" s="488"/>
      <c r="N48" s="488"/>
      <c r="O48" s="488"/>
      <c r="P48" s="489"/>
      <c r="Q48" s="323">
        <f>AK78</f>
        <v>0</v>
      </c>
      <c r="S48" s="487" t="s">
        <v>164</v>
      </c>
      <c r="T48" s="488"/>
      <c r="U48" s="488"/>
      <c r="V48" s="488"/>
      <c r="W48" s="488"/>
      <c r="X48" s="488"/>
      <c r="Y48" s="488"/>
      <c r="Z48" s="488"/>
      <c r="AA48" s="488"/>
      <c r="AB48" s="488"/>
      <c r="AC48" s="488"/>
      <c r="AD48" s="488"/>
      <c r="AE48" s="489"/>
      <c r="AF48" s="323">
        <f>BB78</f>
        <v>0</v>
      </c>
      <c r="AG48" s="9"/>
      <c r="AH48" s="487" t="s">
        <v>165</v>
      </c>
      <c r="AI48" s="488"/>
      <c r="AJ48" s="488"/>
      <c r="AK48" s="488"/>
      <c r="AL48" s="488"/>
      <c r="AM48" s="488"/>
      <c r="AN48" s="488"/>
      <c r="AO48" s="488"/>
      <c r="AP48" s="488"/>
      <c r="AQ48" s="488"/>
      <c r="AR48" s="488"/>
      <c r="AS48" s="488"/>
      <c r="AT48" s="489"/>
      <c r="AU48" s="323">
        <f>AM78</f>
        <v>0</v>
      </c>
      <c r="AW48" s="487" t="s">
        <v>166</v>
      </c>
      <c r="AX48" s="488"/>
      <c r="AY48" s="488"/>
      <c r="AZ48" s="488"/>
      <c r="BA48" s="488"/>
      <c r="BB48" s="488"/>
      <c r="BC48" s="488"/>
      <c r="BD48" s="488"/>
      <c r="BE48" s="488"/>
      <c r="BF48" s="488"/>
      <c r="BG48" s="488"/>
      <c r="BH48" s="488"/>
      <c r="BI48" s="489"/>
      <c r="BJ48" s="323">
        <f>BH78</f>
        <v>0</v>
      </c>
    </row>
    <row r="49" spans="2:62" x14ac:dyDescent="0.25">
      <c r="B49" s="487" t="s">
        <v>740</v>
      </c>
      <c r="C49" s="488"/>
      <c r="D49" s="488"/>
      <c r="E49" s="488"/>
      <c r="F49" s="488"/>
      <c r="G49" s="488"/>
      <c r="H49" s="488"/>
      <c r="I49" s="488"/>
      <c r="J49" s="488"/>
      <c r="K49" s="488"/>
      <c r="L49" s="488"/>
      <c r="M49" s="488"/>
      <c r="N49" s="488"/>
      <c r="O49" s="488"/>
      <c r="P49" s="489"/>
      <c r="Q49" s="305"/>
      <c r="S49" s="487" t="s">
        <v>756</v>
      </c>
      <c r="T49" s="488"/>
      <c r="U49" s="488"/>
      <c r="V49" s="488"/>
      <c r="W49" s="488"/>
      <c r="X49" s="488"/>
      <c r="Y49" s="488"/>
      <c r="Z49" s="488"/>
      <c r="AA49" s="488"/>
      <c r="AB49" s="488"/>
      <c r="AC49" s="488"/>
      <c r="AD49" s="488"/>
      <c r="AE49" s="489"/>
      <c r="AF49" s="307"/>
      <c r="AG49" s="9"/>
      <c r="AH49" s="487" t="s">
        <v>770</v>
      </c>
      <c r="AI49" s="488"/>
      <c r="AJ49" s="488"/>
      <c r="AK49" s="488"/>
      <c r="AL49" s="488"/>
      <c r="AM49" s="488"/>
      <c r="AN49" s="488"/>
      <c r="AO49" s="488"/>
      <c r="AP49" s="488"/>
      <c r="AQ49" s="488"/>
      <c r="AR49" s="488"/>
      <c r="AS49" s="488"/>
      <c r="AT49" s="489"/>
      <c r="AU49" s="302"/>
      <c r="AW49" s="487" t="s">
        <v>784</v>
      </c>
      <c r="AX49" s="488"/>
      <c r="AY49" s="488"/>
      <c r="AZ49" s="488"/>
      <c r="BA49" s="488"/>
      <c r="BB49" s="488"/>
      <c r="BC49" s="488"/>
      <c r="BD49" s="488"/>
      <c r="BE49" s="488"/>
      <c r="BF49" s="488"/>
      <c r="BG49" s="488"/>
      <c r="BH49" s="488"/>
      <c r="BI49" s="489"/>
      <c r="BJ49" s="302"/>
    </row>
    <row r="50" spans="2:62" x14ac:dyDescent="0.25">
      <c r="B50" s="487" t="s">
        <v>741</v>
      </c>
      <c r="C50" s="488"/>
      <c r="D50" s="488"/>
      <c r="E50" s="488"/>
      <c r="F50" s="488"/>
      <c r="G50" s="488"/>
      <c r="H50" s="488"/>
      <c r="I50" s="488"/>
      <c r="J50" s="488"/>
      <c r="K50" s="488"/>
      <c r="L50" s="488"/>
      <c r="M50" s="488"/>
      <c r="N50" s="488"/>
      <c r="O50" s="488"/>
      <c r="P50" s="489"/>
      <c r="Q50" s="306"/>
      <c r="S50" s="487" t="s">
        <v>757</v>
      </c>
      <c r="T50" s="488"/>
      <c r="U50" s="488"/>
      <c r="V50" s="488"/>
      <c r="W50" s="488"/>
      <c r="X50" s="488"/>
      <c r="Y50" s="488"/>
      <c r="Z50" s="488"/>
      <c r="AA50" s="488"/>
      <c r="AB50" s="488"/>
      <c r="AC50" s="488"/>
      <c r="AD50" s="488"/>
      <c r="AE50" s="489"/>
      <c r="AF50" s="306"/>
      <c r="AG50" s="9"/>
      <c r="AH50" s="487" t="s">
        <v>771</v>
      </c>
      <c r="AI50" s="488"/>
      <c r="AJ50" s="488"/>
      <c r="AK50" s="488"/>
      <c r="AL50" s="488"/>
      <c r="AM50" s="488"/>
      <c r="AN50" s="488"/>
      <c r="AO50" s="488"/>
      <c r="AP50" s="488"/>
      <c r="AQ50" s="488"/>
      <c r="AR50" s="488"/>
      <c r="AS50" s="488"/>
      <c r="AT50" s="489"/>
      <c r="AU50" s="302"/>
      <c r="AW50" s="487" t="s">
        <v>785</v>
      </c>
      <c r="AX50" s="488"/>
      <c r="AY50" s="488"/>
      <c r="AZ50" s="488"/>
      <c r="BA50" s="488"/>
      <c r="BB50" s="488"/>
      <c r="BC50" s="488"/>
      <c r="BD50" s="488"/>
      <c r="BE50" s="488"/>
      <c r="BF50" s="488"/>
      <c r="BG50" s="488"/>
      <c r="BH50" s="488"/>
      <c r="BI50" s="489"/>
      <c r="BJ50" s="302"/>
    </row>
    <row r="51" spans="2:62" x14ac:dyDescent="0.25">
      <c r="B51" s="490"/>
      <c r="C51" s="491"/>
      <c r="D51" s="491"/>
      <c r="E51" s="491"/>
      <c r="F51" s="491"/>
      <c r="G51" s="491"/>
      <c r="H51" s="491"/>
      <c r="I51" s="491"/>
      <c r="J51" s="491"/>
      <c r="K51" s="491"/>
      <c r="L51" s="491"/>
      <c r="M51" s="491"/>
      <c r="N51" s="491"/>
      <c r="O51" s="491"/>
      <c r="P51" s="492"/>
      <c r="Q51" s="302"/>
      <c r="S51" s="493"/>
      <c r="T51" s="494"/>
      <c r="U51" s="494"/>
      <c r="V51" s="494"/>
      <c r="W51" s="494"/>
      <c r="X51" s="494"/>
      <c r="Y51" s="494"/>
      <c r="Z51" s="494"/>
      <c r="AA51" s="494"/>
      <c r="AB51" s="494"/>
      <c r="AC51" s="494"/>
      <c r="AD51" s="494"/>
      <c r="AE51" s="495"/>
      <c r="AF51" s="307"/>
      <c r="AG51" s="9"/>
      <c r="AH51" s="493"/>
      <c r="AI51" s="494"/>
      <c r="AJ51" s="494"/>
      <c r="AK51" s="494"/>
      <c r="AL51" s="494"/>
      <c r="AM51" s="494"/>
      <c r="AN51" s="494"/>
      <c r="AO51" s="494"/>
      <c r="AP51" s="494"/>
      <c r="AQ51" s="494"/>
      <c r="AR51" s="494"/>
      <c r="AS51" s="494"/>
      <c r="AT51" s="495"/>
      <c r="AU51" s="302"/>
      <c r="AW51" s="493"/>
      <c r="AX51" s="494"/>
      <c r="AY51" s="494"/>
      <c r="AZ51" s="494"/>
      <c r="BA51" s="494"/>
      <c r="BB51" s="494"/>
      <c r="BC51" s="494"/>
      <c r="BD51" s="494"/>
      <c r="BE51" s="494"/>
      <c r="BF51" s="494"/>
      <c r="BG51" s="494"/>
      <c r="BH51" s="494"/>
      <c r="BI51" s="495"/>
      <c r="BJ51" s="302"/>
    </row>
    <row r="52" spans="2:62" x14ac:dyDescent="0.25">
      <c r="B52" s="487" t="s">
        <v>167</v>
      </c>
      <c r="C52" s="488"/>
      <c r="D52" s="488"/>
      <c r="E52" s="488"/>
      <c r="F52" s="488"/>
      <c r="G52" s="488"/>
      <c r="H52" s="488"/>
      <c r="I52" s="488"/>
      <c r="J52" s="488"/>
      <c r="K52" s="488"/>
      <c r="L52" s="488"/>
      <c r="M52" s="488"/>
      <c r="N52" s="488"/>
      <c r="O52" s="488"/>
      <c r="P52" s="489"/>
      <c r="Q52" s="323">
        <f>AK79</f>
        <v>0</v>
      </c>
      <c r="S52" s="487" t="s">
        <v>168</v>
      </c>
      <c r="T52" s="488"/>
      <c r="U52" s="488"/>
      <c r="V52" s="488"/>
      <c r="W52" s="488"/>
      <c r="X52" s="488"/>
      <c r="Y52" s="488"/>
      <c r="Z52" s="488"/>
      <c r="AA52" s="488"/>
      <c r="AB52" s="488"/>
      <c r="AC52" s="488"/>
      <c r="AD52" s="488"/>
      <c r="AE52" s="489"/>
      <c r="AF52" s="323">
        <f>BB79</f>
        <v>0</v>
      </c>
      <c r="AG52" s="9"/>
      <c r="AH52" s="487" t="s">
        <v>169</v>
      </c>
      <c r="AI52" s="488"/>
      <c r="AJ52" s="488"/>
      <c r="AK52" s="488"/>
      <c r="AL52" s="488"/>
      <c r="AM52" s="488"/>
      <c r="AN52" s="488"/>
      <c r="AO52" s="488"/>
      <c r="AP52" s="488"/>
      <c r="AQ52" s="488"/>
      <c r="AR52" s="488"/>
      <c r="AS52" s="488"/>
      <c r="AT52" s="489"/>
      <c r="AU52" s="323">
        <f>AM79</f>
        <v>0</v>
      </c>
      <c r="AW52" s="487" t="s">
        <v>170</v>
      </c>
      <c r="AX52" s="488"/>
      <c r="AY52" s="488"/>
      <c r="AZ52" s="488"/>
      <c r="BA52" s="488"/>
      <c r="BB52" s="488"/>
      <c r="BC52" s="488"/>
      <c r="BD52" s="488"/>
      <c r="BE52" s="488"/>
      <c r="BF52" s="488"/>
      <c r="BG52" s="488"/>
      <c r="BH52" s="488"/>
      <c r="BI52" s="489"/>
      <c r="BJ52" s="323">
        <f>BH79</f>
        <v>0</v>
      </c>
    </row>
    <row r="53" spans="2:62" x14ac:dyDescent="0.25">
      <c r="B53" s="487" t="s">
        <v>742</v>
      </c>
      <c r="C53" s="488"/>
      <c r="D53" s="488"/>
      <c r="E53" s="488"/>
      <c r="F53" s="488"/>
      <c r="G53" s="488"/>
      <c r="H53" s="488"/>
      <c r="I53" s="488"/>
      <c r="J53" s="488"/>
      <c r="K53" s="488"/>
      <c r="L53" s="488"/>
      <c r="M53" s="488"/>
      <c r="N53" s="488"/>
      <c r="O53" s="488"/>
      <c r="P53" s="489"/>
      <c r="Q53" s="305"/>
      <c r="S53" s="487" t="s">
        <v>758</v>
      </c>
      <c r="T53" s="488"/>
      <c r="U53" s="488"/>
      <c r="V53" s="488"/>
      <c r="W53" s="488"/>
      <c r="X53" s="488"/>
      <c r="Y53" s="488"/>
      <c r="Z53" s="488"/>
      <c r="AA53" s="488"/>
      <c r="AB53" s="488"/>
      <c r="AC53" s="488"/>
      <c r="AD53" s="488"/>
      <c r="AE53" s="489"/>
      <c r="AF53" s="307"/>
      <c r="AG53" s="9"/>
      <c r="AH53" s="487" t="s">
        <v>772</v>
      </c>
      <c r="AI53" s="488"/>
      <c r="AJ53" s="488"/>
      <c r="AK53" s="488"/>
      <c r="AL53" s="488"/>
      <c r="AM53" s="488"/>
      <c r="AN53" s="488"/>
      <c r="AO53" s="488"/>
      <c r="AP53" s="488"/>
      <c r="AQ53" s="488"/>
      <c r="AR53" s="488"/>
      <c r="AS53" s="488"/>
      <c r="AT53" s="489"/>
      <c r="AU53" s="302"/>
      <c r="AW53" s="487" t="s">
        <v>786</v>
      </c>
      <c r="AX53" s="488"/>
      <c r="AY53" s="488"/>
      <c r="AZ53" s="488"/>
      <c r="BA53" s="488"/>
      <c r="BB53" s="488"/>
      <c r="BC53" s="488"/>
      <c r="BD53" s="488"/>
      <c r="BE53" s="488"/>
      <c r="BF53" s="488"/>
      <c r="BG53" s="488"/>
      <c r="BH53" s="488"/>
      <c r="BI53" s="489"/>
      <c r="BJ53" s="302"/>
    </row>
    <row r="54" spans="2:62" x14ac:dyDescent="0.25">
      <c r="B54" s="487" t="s">
        <v>743</v>
      </c>
      <c r="C54" s="488"/>
      <c r="D54" s="488"/>
      <c r="E54" s="488"/>
      <c r="F54" s="488"/>
      <c r="G54" s="488"/>
      <c r="H54" s="488"/>
      <c r="I54" s="488"/>
      <c r="J54" s="488"/>
      <c r="K54" s="488"/>
      <c r="L54" s="488"/>
      <c r="M54" s="488"/>
      <c r="N54" s="488"/>
      <c r="O54" s="488"/>
      <c r="P54" s="489"/>
      <c r="Q54" s="306"/>
      <c r="S54" s="487" t="s">
        <v>759</v>
      </c>
      <c r="T54" s="488"/>
      <c r="U54" s="488"/>
      <c r="V54" s="488"/>
      <c r="W54" s="488"/>
      <c r="X54" s="488"/>
      <c r="Y54" s="488"/>
      <c r="Z54" s="488"/>
      <c r="AA54" s="488"/>
      <c r="AB54" s="488"/>
      <c r="AC54" s="488"/>
      <c r="AD54" s="488"/>
      <c r="AE54" s="489"/>
      <c r="AF54" s="306"/>
      <c r="AG54" s="9"/>
      <c r="AH54" s="487" t="s">
        <v>773</v>
      </c>
      <c r="AI54" s="488"/>
      <c r="AJ54" s="488"/>
      <c r="AK54" s="488"/>
      <c r="AL54" s="488"/>
      <c r="AM54" s="488"/>
      <c r="AN54" s="488"/>
      <c r="AO54" s="488"/>
      <c r="AP54" s="488"/>
      <c r="AQ54" s="488"/>
      <c r="AR54" s="488"/>
      <c r="AS54" s="488"/>
      <c r="AT54" s="489"/>
      <c r="AU54" s="302"/>
      <c r="AW54" s="487" t="s">
        <v>787</v>
      </c>
      <c r="AX54" s="488"/>
      <c r="AY54" s="488"/>
      <c r="AZ54" s="488"/>
      <c r="BA54" s="488"/>
      <c r="BB54" s="488"/>
      <c r="BC54" s="488"/>
      <c r="BD54" s="488"/>
      <c r="BE54" s="488"/>
      <c r="BF54" s="488"/>
      <c r="BG54" s="488"/>
      <c r="BH54" s="488"/>
      <c r="BI54" s="489"/>
      <c r="BJ54" s="302"/>
    </row>
    <row r="55" spans="2:62" x14ac:dyDescent="0.25">
      <c r="B55" s="490"/>
      <c r="C55" s="491"/>
      <c r="D55" s="491"/>
      <c r="E55" s="491"/>
      <c r="F55" s="491"/>
      <c r="G55" s="491"/>
      <c r="H55" s="491"/>
      <c r="I55" s="491"/>
      <c r="J55" s="491"/>
      <c r="K55" s="491"/>
      <c r="L55" s="491"/>
      <c r="M55" s="491"/>
      <c r="N55" s="491"/>
      <c r="O55" s="491"/>
      <c r="P55" s="492"/>
      <c r="Q55" s="302"/>
      <c r="S55" s="493"/>
      <c r="T55" s="494"/>
      <c r="U55" s="494"/>
      <c r="V55" s="494"/>
      <c r="W55" s="494"/>
      <c r="X55" s="494"/>
      <c r="Y55" s="494"/>
      <c r="Z55" s="494"/>
      <c r="AA55" s="494"/>
      <c r="AB55" s="494"/>
      <c r="AC55" s="494"/>
      <c r="AD55" s="494"/>
      <c r="AE55" s="495"/>
      <c r="AF55" s="307"/>
      <c r="AG55" s="9"/>
      <c r="AH55" s="493"/>
      <c r="AI55" s="494"/>
      <c r="AJ55" s="494"/>
      <c r="AK55" s="494"/>
      <c r="AL55" s="494"/>
      <c r="AM55" s="494"/>
      <c r="AN55" s="494"/>
      <c r="AO55" s="494"/>
      <c r="AP55" s="494"/>
      <c r="AQ55" s="494"/>
      <c r="AR55" s="494"/>
      <c r="AS55" s="494"/>
      <c r="AT55" s="495"/>
      <c r="AU55" s="302"/>
      <c r="AW55" s="493"/>
      <c r="AX55" s="494"/>
      <c r="AY55" s="494"/>
      <c r="AZ55" s="494"/>
      <c r="BA55" s="494"/>
      <c r="BB55" s="494"/>
      <c r="BC55" s="494"/>
      <c r="BD55" s="494"/>
      <c r="BE55" s="494"/>
      <c r="BF55" s="494"/>
      <c r="BG55" s="494"/>
      <c r="BH55" s="494"/>
      <c r="BI55" s="495"/>
      <c r="BJ55" s="302"/>
    </row>
    <row r="56" spans="2:62" x14ac:dyDescent="0.25">
      <c r="B56" s="194" t="s">
        <v>576</v>
      </c>
      <c r="AG56" s="9"/>
    </row>
    <row r="57" spans="2:62" x14ac:dyDescent="0.25">
      <c r="B57" s="194"/>
      <c r="AG57" s="9"/>
      <c r="AH57" t="s">
        <v>581</v>
      </c>
      <c r="AW57" s="194"/>
    </row>
    <row r="58" spans="2:62" x14ac:dyDescent="0.25">
      <c r="B58" s="525"/>
      <c r="C58" s="525"/>
      <c r="D58" s="525"/>
      <c r="E58" s="525"/>
      <c r="F58" s="525"/>
      <c r="G58" s="525"/>
      <c r="H58" s="525"/>
      <c r="I58" s="525"/>
      <c r="J58" s="525"/>
      <c r="K58" s="525"/>
      <c r="L58" s="525"/>
      <c r="M58" s="525"/>
      <c r="N58" s="525"/>
      <c r="O58" s="525"/>
      <c r="P58" s="525"/>
      <c r="Q58" s="525"/>
      <c r="S58" s="525"/>
      <c r="T58" s="525"/>
      <c r="U58" s="525"/>
      <c r="V58" s="525"/>
      <c r="W58" s="525"/>
      <c r="X58" s="525"/>
      <c r="Y58" s="525"/>
      <c r="Z58" s="525"/>
      <c r="AA58" s="525"/>
      <c r="AB58" s="525"/>
      <c r="AC58" s="525"/>
      <c r="AD58" s="525"/>
      <c r="AE58" s="525"/>
      <c r="AF58" s="525"/>
      <c r="AG58" s="9"/>
      <c r="AH58" s="526" t="s">
        <v>582</v>
      </c>
      <c r="AI58" s="527"/>
      <c r="AJ58" s="527"/>
      <c r="AK58" s="527"/>
      <c r="AL58" s="527"/>
      <c r="AM58" s="527"/>
      <c r="AN58" s="527"/>
      <c r="AO58" s="527"/>
      <c r="AP58" s="527"/>
      <c r="AQ58" s="527"/>
      <c r="AR58" s="527"/>
      <c r="AS58" s="527"/>
      <c r="AT58" s="527"/>
      <c r="AU58" s="528"/>
      <c r="AW58" s="526" t="s">
        <v>583</v>
      </c>
      <c r="AX58" s="527"/>
      <c r="AY58" s="527"/>
      <c r="AZ58" s="527"/>
      <c r="BA58" s="527"/>
      <c r="BB58" s="527"/>
      <c r="BC58" s="527"/>
      <c r="BD58" s="527"/>
      <c r="BE58" s="527"/>
      <c r="BF58" s="527"/>
      <c r="BG58" s="527"/>
      <c r="BH58" s="527"/>
      <c r="BI58" s="527"/>
      <c r="BJ58" s="528"/>
    </row>
    <row r="59" spans="2:62" ht="15" customHeight="1" x14ac:dyDescent="0.25">
      <c r="B59" s="529"/>
      <c r="C59" s="529"/>
      <c r="D59" s="529"/>
      <c r="E59" s="529"/>
      <c r="F59" s="529"/>
      <c r="G59" s="529"/>
      <c r="H59" s="529"/>
      <c r="I59" s="529"/>
      <c r="J59" s="529"/>
      <c r="K59" s="529"/>
      <c r="L59" s="529"/>
      <c r="M59" s="529"/>
      <c r="N59" s="529"/>
      <c r="O59" s="529"/>
      <c r="P59" s="529"/>
      <c r="Q59" s="529"/>
      <c r="S59" s="529"/>
      <c r="T59" s="529"/>
      <c r="U59" s="529"/>
      <c r="V59" s="529"/>
      <c r="W59" s="529"/>
      <c r="X59" s="529"/>
      <c r="Y59" s="529"/>
      <c r="Z59" s="529"/>
      <c r="AA59" s="529"/>
      <c r="AB59" s="529"/>
      <c r="AC59" s="529"/>
      <c r="AD59" s="529"/>
      <c r="AE59" s="529"/>
      <c r="AF59" s="529"/>
      <c r="AG59" s="9"/>
      <c r="AH59" s="513" t="s">
        <v>584</v>
      </c>
      <c r="AI59" s="514"/>
      <c r="AJ59" s="514"/>
      <c r="AK59" s="514"/>
      <c r="AL59" s="514"/>
      <c r="AM59" s="514"/>
      <c r="AN59" s="514"/>
      <c r="AO59" s="514"/>
      <c r="AP59" s="514"/>
      <c r="AQ59" s="514"/>
      <c r="AR59" s="514"/>
      <c r="AS59" s="514"/>
      <c r="AT59" s="514"/>
      <c r="AU59" s="432"/>
      <c r="AW59" s="513" t="s">
        <v>663</v>
      </c>
      <c r="AX59" s="514"/>
      <c r="AY59" s="514"/>
      <c r="AZ59" s="514"/>
      <c r="BA59" s="514"/>
      <c r="BB59" s="514"/>
      <c r="BC59" s="514"/>
      <c r="BD59" s="514"/>
      <c r="BE59" s="514"/>
      <c r="BF59" s="514"/>
      <c r="BG59" s="514"/>
      <c r="BH59" s="514"/>
      <c r="BI59" s="514"/>
      <c r="BJ59" s="432"/>
    </row>
    <row r="60" spans="2:62" x14ac:dyDescent="0.25">
      <c r="B60" s="524"/>
      <c r="C60" s="524"/>
      <c r="D60" s="524"/>
      <c r="E60" s="524"/>
      <c r="F60" s="524"/>
      <c r="G60" s="524"/>
      <c r="H60" s="524"/>
      <c r="I60" s="524"/>
      <c r="J60" s="524"/>
      <c r="K60" s="524"/>
      <c r="L60" s="524"/>
      <c r="M60" s="524"/>
      <c r="N60" s="524"/>
      <c r="O60" s="524"/>
      <c r="P60" s="524"/>
      <c r="Q60" s="524"/>
      <c r="S60" s="511"/>
      <c r="T60" s="511"/>
      <c r="U60" s="511"/>
      <c r="V60" s="511"/>
      <c r="W60" s="511"/>
      <c r="X60" s="511"/>
      <c r="Y60" s="511"/>
      <c r="Z60" s="511"/>
      <c r="AA60" s="511"/>
      <c r="AB60" s="511"/>
      <c r="AC60" s="511"/>
      <c r="AD60" s="511"/>
      <c r="AE60" s="511"/>
      <c r="AF60" s="511"/>
      <c r="AG60" s="9"/>
      <c r="AH60" s="493"/>
      <c r="AI60" s="494"/>
      <c r="AJ60" s="494"/>
      <c r="AK60" s="494"/>
      <c r="AL60" s="494"/>
      <c r="AM60" s="494"/>
      <c r="AN60" s="494"/>
      <c r="AO60" s="494"/>
      <c r="AP60" s="494"/>
      <c r="AQ60" s="494"/>
      <c r="AR60" s="494"/>
      <c r="AS60" s="494"/>
      <c r="AT60" s="494"/>
      <c r="AU60" s="495"/>
      <c r="AW60" s="493"/>
      <c r="AX60" s="494"/>
      <c r="AY60" s="494"/>
      <c r="AZ60" s="494"/>
      <c r="BA60" s="494"/>
      <c r="BB60" s="494"/>
      <c r="BC60" s="494"/>
      <c r="BD60" s="494"/>
      <c r="BE60" s="494"/>
      <c r="BF60" s="494"/>
      <c r="BG60" s="494"/>
      <c r="BH60" s="494"/>
      <c r="BI60" s="494"/>
      <c r="BJ60" s="495"/>
    </row>
    <row r="61" spans="2:62" ht="15" customHeight="1" x14ac:dyDescent="0.25">
      <c r="B61" s="511"/>
      <c r="C61" s="511"/>
      <c r="D61" s="511"/>
      <c r="E61" s="511"/>
      <c r="F61" s="511"/>
      <c r="G61" s="511"/>
      <c r="H61" s="511"/>
      <c r="I61" s="511"/>
      <c r="J61" s="511"/>
      <c r="K61" s="511"/>
      <c r="L61" s="511"/>
      <c r="M61" s="511"/>
      <c r="N61" s="511"/>
      <c r="O61" s="511"/>
      <c r="P61" s="511"/>
      <c r="Q61" s="511"/>
      <c r="S61" s="511"/>
      <c r="T61" s="511"/>
      <c r="U61" s="511"/>
      <c r="V61" s="511"/>
      <c r="W61" s="511"/>
      <c r="X61" s="511"/>
      <c r="Y61" s="511"/>
      <c r="Z61" s="511"/>
      <c r="AA61" s="511"/>
      <c r="AB61" s="511"/>
      <c r="AC61" s="511"/>
      <c r="AD61" s="511"/>
      <c r="AE61" s="511"/>
      <c r="AF61" s="511"/>
      <c r="AG61" s="9"/>
      <c r="AH61" s="513" t="s">
        <v>585</v>
      </c>
      <c r="AI61" s="514"/>
      <c r="AJ61" s="514"/>
      <c r="AK61" s="514"/>
      <c r="AL61" s="514"/>
      <c r="AM61" s="514"/>
      <c r="AN61" s="514"/>
      <c r="AO61" s="514"/>
      <c r="AP61" s="514"/>
      <c r="AQ61" s="514"/>
      <c r="AR61" s="514"/>
      <c r="AS61" s="514"/>
      <c r="AT61" s="514"/>
      <c r="AU61" s="432"/>
      <c r="AW61" s="513" t="s">
        <v>586</v>
      </c>
      <c r="AX61" s="514"/>
      <c r="AY61" s="514"/>
      <c r="AZ61" s="514"/>
      <c r="BA61" s="514"/>
      <c r="BB61" s="514"/>
      <c r="BC61" s="514"/>
      <c r="BD61" s="514"/>
      <c r="BE61" s="514"/>
      <c r="BF61" s="514"/>
      <c r="BG61" s="514"/>
      <c r="BH61" s="514"/>
      <c r="BI61" s="514"/>
      <c r="BJ61" s="432"/>
    </row>
    <row r="62" spans="2:62" x14ac:dyDescent="0.25">
      <c r="B62" s="524"/>
      <c r="C62" s="524"/>
      <c r="D62" s="524"/>
      <c r="E62" s="524"/>
      <c r="F62" s="524"/>
      <c r="G62" s="524"/>
      <c r="H62" s="524"/>
      <c r="I62" s="524"/>
      <c r="J62" s="524"/>
      <c r="K62" s="524"/>
      <c r="L62" s="524"/>
      <c r="M62" s="524"/>
      <c r="N62" s="524"/>
      <c r="O62" s="524"/>
      <c r="P62" s="524"/>
      <c r="Q62" s="524"/>
      <c r="S62" s="511"/>
      <c r="T62" s="511"/>
      <c r="U62" s="511"/>
      <c r="V62" s="511"/>
      <c r="W62" s="511"/>
      <c r="X62" s="511"/>
      <c r="Y62" s="511"/>
      <c r="Z62" s="511"/>
      <c r="AA62" s="511"/>
      <c r="AB62" s="511"/>
      <c r="AC62" s="511"/>
      <c r="AD62" s="511"/>
      <c r="AE62" s="511"/>
      <c r="AF62" s="511"/>
      <c r="AG62" s="9"/>
      <c r="AH62" s="493"/>
      <c r="AI62" s="494"/>
      <c r="AJ62" s="494"/>
      <c r="AK62" s="494"/>
      <c r="AL62" s="494"/>
      <c r="AM62" s="494"/>
      <c r="AN62" s="494"/>
      <c r="AO62" s="494"/>
      <c r="AP62" s="494"/>
      <c r="AQ62" s="494"/>
      <c r="AR62" s="494"/>
      <c r="AS62" s="494"/>
      <c r="AT62" s="494"/>
      <c r="AU62" s="495"/>
      <c r="AW62" s="493"/>
      <c r="AX62" s="494"/>
      <c r="AY62" s="494"/>
      <c r="AZ62" s="494"/>
      <c r="BA62" s="494"/>
      <c r="BB62" s="494"/>
      <c r="BC62" s="494"/>
      <c r="BD62" s="494"/>
      <c r="BE62" s="494"/>
      <c r="BF62" s="494"/>
      <c r="BG62" s="494"/>
      <c r="BH62" s="494"/>
      <c r="BI62" s="494"/>
      <c r="BJ62" s="495"/>
    </row>
    <row r="63" spans="2:62" x14ac:dyDescent="0.25">
      <c r="B63" s="27"/>
      <c r="AG63" s="9"/>
      <c r="BF63" s="102"/>
    </row>
    <row r="64" spans="2:62" x14ac:dyDescent="0.25">
      <c r="C64" s="373"/>
      <c r="D64" s="113"/>
      <c r="E64" s="53"/>
      <c r="F64" s="53"/>
      <c r="G64" s="53"/>
      <c r="H64" s="53"/>
      <c r="I64" s="53"/>
      <c r="J64" s="53"/>
      <c r="K64" s="53"/>
      <c r="L64" s="53"/>
      <c r="M64" s="53"/>
      <c r="N64" s="53"/>
      <c r="O64" s="53"/>
      <c r="S64" s="374"/>
      <c r="T64" s="113"/>
      <c r="U64" s="53"/>
      <c r="V64" s="53"/>
      <c r="W64" s="53"/>
      <c r="X64" s="53"/>
      <c r="Y64" s="53"/>
      <c r="Z64" s="53"/>
      <c r="AA64" s="53"/>
      <c r="AB64" s="53"/>
      <c r="AC64" s="53"/>
      <c r="AD64" s="53"/>
      <c r="AE64" s="53"/>
      <c r="AF64" s="53"/>
      <c r="AG64" s="9"/>
      <c r="AH64" s="326" t="s">
        <v>171</v>
      </c>
      <c r="AI64" s="178" t="s">
        <v>173</v>
      </c>
      <c r="AJ64" s="179"/>
      <c r="AK64" s="179"/>
      <c r="AL64" s="179"/>
      <c r="AM64" s="179"/>
      <c r="AN64" s="179"/>
      <c r="AO64" s="179"/>
      <c r="AP64" s="179"/>
      <c r="AQ64" s="179"/>
      <c r="AR64" s="179"/>
      <c r="AS64" s="179"/>
      <c r="AT64" s="181"/>
      <c r="AW64" s="325" t="s">
        <v>172</v>
      </c>
      <c r="AX64" s="178" t="s">
        <v>174</v>
      </c>
      <c r="AY64" s="179"/>
      <c r="AZ64" s="179"/>
      <c r="BA64" s="179"/>
      <c r="BB64" s="179"/>
      <c r="BC64" s="179"/>
      <c r="BD64" s="179"/>
      <c r="BE64" s="179"/>
      <c r="BF64" s="53"/>
      <c r="BG64" s="179"/>
      <c r="BH64" s="179"/>
      <c r="BI64" s="181"/>
    </row>
    <row r="65" spans="3:61" ht="15.75" thickBot="1" x14ac:dyDescent="0.3">
      <c r="C65" s="53"/>
      <c r="D65" s="53"/>
      <c r="E65" s="53"/>
      <c r="F65" s="53"/>
      <c r="G65" s="53"/>
      <c r="H65" s="53"/>
      <c r="I65" s="53"/>
      <c r="J65" s="53"/>
      <c r="K65" s="53"/>
      <c r="L65" s="53"/>
      <c r="M65" s="53"/>
      <c r="N65" s="53"/>
      <c r="O65" s="53"/>
      <c r="S65" s="53"/>
      <c r="T65" s="53"/>
      <c r="U65" s="53"/>
      <c r="V65" s="53"/>
      <c r="W65" s="53"/>
      <c r="X65" s="53"/>
      <c r="Y65" s="53"/>
      <c r="Z65" s="53"/>
      <c r="AA65" s="53"/>
      <c r="AB65" s="53"/>
      <c r="AC65" s="53"/>
      <c r="AD65" s="53"/>
      <c r="AE65" s="53"/>
      <c r="AF65" s="53"/>
      <c r="AG65" s="9"/>
      <c r="AH65" s="180"/>
      <c r="AI65" s="53"/>
      <c r="AJ65" s="53"/>
      <c r="AK65" s="53"/>
      <c r="AL65" s="53"/>
      <c r="AM65" s="53"/>
      <c r="AN65" s="53"/>
      <c r="AO65" s="53"/>
      <c r="AP65" s="53"/>
      <c r="AQ65" s="53"/>
      <c r="AR65" s="53"/>
      <c r="AS65" s="53"/>
      <c r="AT65" s="182"/>
      <c r="AW65" s="180"/>
      <c r="AX65" s="53"/>
      <c r="AY65" s="53"/>
      <c r="AZ65" s="53"/>
      <c r="BA65" s="53"/>
      <c r="BB65" s="53"/>
      <c r="BC65" s="53"/>
      <c r="BD65" s="53"/>
      <c r="BE65" s="53"/>
      <c r="BF65" s="53"/>
      <c r="BG65" s="53"/>
      <c r="BH65" s="53"/>
      <c r="BI65" s="182"/>
    </row>
    <row r="66" spans="3:61" ht="15.75" thickBot="1" x14ac:dyDescent="0.3">
      <c r="C66" s="243"/>
      <c r="D66" s="174"/>
      <c r="E66" s="108"/>
      <c r="F66" s="108"/>
      <c r="G66" s="243"/>
      <c r="H66" s="243"/>
      <c r="I66" s="243"/>
      <c r="J66" s="243"/>
      <c r="K66" s="243"/>
      <c r="L66" s="243"/>
      <c r="M66" s="243"/>
      <c r="N66" s="243"/>
      <c r="O66" s="243"/>
      <c r="P66" s="243"/>
      <c r="Q66" s="243"/>
      <c r="S66" s="243"/>
      <c r="T66" s="174"/>
      <c r="U66" s="108"/>
      <c r="V66" s="108"/>
      <c r="W66" s="243"/>
      <c r="X66" s="243"/>
      <c r="Y66" s="243"/>
      <c r="Z66" s="243"/>
      <c r="AA66" s="243"/>
      <c r="AB66" s="243"/>
      <c r="AC66" s="243"/>
      <c r="AD66" s="243"/>
      <c r="AE66" s="243"/>
      <c r="AF66" s="243"/>
      <c r="AG66" s="9"/>
      <c r="AH66" s="173">
        <v>1</v>
      </c>
      <c r="AI66" s="174" t="s">
        <v>175</v>
      </c>
      <c r="AJ66" s="108"/>
      <c r="AK66" s="108"/>
      <c r="AL66" s="243"/>
      <c r="AM66" s="243"/>
      <c r="AN66" s="243"/>
      <c r="AO66" s="243"/>
      <c r="AP66" s="243"/>
      <c r="AQ66" s="243"/>
      <c r="AR66" s="243"/>
      <c r="AS66" s="243"/>
      <c r="AT66" s="293" t="str">
        <f>'4C. Impact_Severity correlatn '!D44</f>
        <v>B</v>
      </c>
      <c r="AW66" s="173">
        <v>1</v>
      </c>
      <c r="AX66" s="174" t="s">
        <v>176</v>
      </c>
      <c r="AY66" s="108"/>
      <c r="AZ66" s="108"/>
      <c r="BA66" s="243"/>
      <c r="BB66" s="243"/>
      <c r="BC66" s="243"/>
      <c r="BD66" s="243"/>
      <c r="BE66" s="243"/>
      <c r="BF66" s="243"/>
      <c r="BG66" s="243"/>
      <c r="BH66" s="243"/>
      <c r="BI66" s="365" t="str">
        <f>'4C. Impact_Severity correlatn '!F44</f>
        <v>B</v>
      </c>
    </row>
    <row r="67" spans="3:61" ht="15.75" thickBot="1" x14ac:dyDescent="0.3">
      <c r="C67" s="243"/>
      <c r="D67" s="108"/>
      <c r="E67" s="108"/>
      <c r="F67" s="108"/>
      <c r="G67" s="108"/>
      <c r="H67" s="243"/>
      <c r="I67" s="243"/>
      <c r="J67" s="108"/>
      <c r="K67" s="108"/>
      <c r="L67" s="108"/>
      <c r="M67" s="108"/>
      <c r="N67" s="243"/>
      <c r="O67" s="243"/>
      <c r="P67" s="243"/>
      <c r="Q67" s="243"/>
      <c r="S67" s="243"/>
      <c r="T67" s="108"/>
      <c r="U67" s="108"/>
      <c r="V67" s="108"/>
      <c r="W67" s="108"/>
      <c r="X67" s="243"/>
      <c r="Y67" s="243"/>
      <c r="Z67" s="108"/>
      <c r="AA67" s="108"/>
      <c r="AB67" s="108"/>
      <c r="AC67" s="108"/>
      <c r="AD67" s="243"/>
      <c r="AE67" s="243"/>
      <c r="AF67" s="243"/>
      <c r="AG67" s="9"/>
      <c r="AH67" s="173">
        <v>2</v>
      </c>
      <c r="AI67" s="108" t="s">
        <v>177</v>
      </c>
      <c r="AJ67" s="108"/>
      <c r="AK67" s="108"/>
      <c r="AL67" s="108"/>
      <c r="AM67" s="243"/>
      <c r="AN67" s="243"/>
      <c r="AO67" s="108"/>
      <c r="AP67" s="108"/>
      <c r="AQ67" s="108"/>
      <c r="AR67" s="108"/>
      <c r="AS67" s="243"/>
      <c r="AT67" s="294">
        <f>VLOOKUP(AT66,'4D. RI automated tables'!$B$5:$D$9,3,FALSE)</f>
        <v>6</v>
      </c>
      <c r="AW67" s="173">
        <v>2</v>
      </c>
      <c r="AX67" s="108" t="s">
        <v>177</v>
      </c>
      <c r="AY67" s="108"/>
      <c r="AZ67" s="108"/>
      <c r="BA67" s="108"/>
      <c r="BB67" s="243"/>
      <c r="BC67" s="243"/>
      <c r="BD67" s="108"/>
      <c r="BE67" s="108"/>
      <c r="BF67" s="108"/>
      <c r="BG67" s="108"/>
      <c r="BH67" s="243"/>
      <c r="BI67" s="294">
        <f>VLOOKUP(BI66,'4D. RI automated tables'!$B$5:$D$9,3,FALSE)</f>
        <v>6</v>
      </c>
    </row>
    <row r="68" spans="3:61" ht="15.75" thickBot="1" x14ac:dyDescent="0.3">
      <c r="C68" s="243"/>
      <c r="D68" s="108"/>
      <c r="E68" s="108"/>
      <c r="F68" s="108"/>
      <c r="G68" s="108"/>
      <c r="H68" s="108"/>
      <c r="I68" s="108"/>
      <c r="J68" s="108"/>
      <c r="K68" s="108"/>
      <c r="L68" s="108"/>
      <c r="M68" s="108"/>
      <c r="N68" s="183"/>
      <c r="O68" s="243"/>
      <c r="P68" s="243"/>
      <c r="Q68" s="243"/>
      <c r="S68" s="243"/>
      <c r="T68" s="108"/>
      <c r="U68" s="108"/>
      <c r="V68" s="108"/>
      <c r="W68" s="108"/>
      <c r="X68" s="108"/>
      <c r="Y68" s="108"/>
      <c r="Z68" s="108"/>
      <c r="AA68" s="108"/>
      <c r="AB68" s="108"/>
      <c r="AC68" s="108"/>
      <c r="AD68" s="183"/>
      <c r="AE68" s="243"/>
      <c r="AF68" s="243"/>
      <c r="AG68" s="9"/>
      <c r="AH68" s="173">
        <v>3</v>
      </c>
      <c r="AI68" s="108" t="s">
        <v>178</v>
      </c>
      <c r="AJ68" s="108"/>
      <c r="AK68" s="108"/>
      <c r="AL68" s="108"/>
      <c r="AM68" s="108"/>
      <c r="AN68" s="108"/>
      <c r="AO68" s="108"/>
      <c r="AP68" s="108"/>
      <c r="AQ68" s="108"/>
      <c r="AR68" s="108"/>
      <c r="AS68" s="183"/>
      <c r="AT68" s="294" t="str">
        <f>VLOOKUP(AT66,'4D. RI automated tables'!$B$5:$F$9,5,FALSE)</f>
        <v>4 (iv)</v>
      </c>
      <c r="AW68" s="173">
        <v>3</v>
      </c>
      <c r="AX68" s="108" t="s">
        <v>179</v>
      </c>
      <c r="AY68" s="108"/>
      <c r="AZ68" s="108"/>
      <c r="BA68" s="108"/>
      <c r="BB68" s="108"/>
      <c r="BC68" s="108"/>
      <c r="BD68" s="108"/>
      <c r="BE68" s="108"/>
      <c r="BF68" s="108"/>
      <c r="BG68" s="108"/>
      <c r="BH68" s="183"/>
      <c r="BI68" s="294" t="str">
        <f>VLOOKUP(BI66,'4D. RI automated tables'!$B$5:$F$9,5,FALSE)</f>
        <v>4 (iv)</v>
      </c>
    </row>
    <row r="69" spans="3:61" ht="5.45" customHeight="1" x14ac:dyDescent="0.25">
      <c r="C69" s="243"/>
      <c r="D69" s="108"/>
      <c r="E69" s="108"/>
      <c r="F69" s="108"/>
      <c r="G69" s="108"/>
      <c r="H69" s="108"/>
      <c r="I69" s="108"/>
      <c r="J69" s="108"/>
      <c r="K69" s="108"/>
      <c r="L69" s="108"/>
      <c r="M69" s="108"/>
      <c r="N69" s="108"/>
      <c r="O69" s="108"/>
      <c r="S69" s="243"/>
      <c r="T69" s="108"/>
      <c r="U69" s="108"/>
      <c r="V69" s="108"/>
      <c r="W69" s="108"/>
      <c r="X69" s="108"/>
      <c r="Y69" s="108"/>
      <c r="Z69" s="108"/>
      <c r="AA69" s="108"/>
      <c r="AB69" s="108"/>
      <c r="AC69" s="108"/>
      <c r="AD69" s="108"/>
      <c r="AE69" s="108"/>
      <c r="AF69" s="108"/>
      <c r="AG69" s="9"/>
      <c r="AH69" s="173"/>
      <c r="AI69" s="108"/>
      <c r="AJ69" s="108"/>
      <c r="AK69" s="108"/>
      <c r="AL69" s="108"/>
      <c r="AM69" s="108"/>
      <c r="AN69" s="108"/>
      <c r="AO69" s="108"/>
      <c r="AP69" s="108"/>
      <c r="AQ69" s="108"/>
      <c r="AR69" s="108"/>
      <c r="AS69" s="108"/>
      <c r="AT69" s="184"/>
      <c r="AW69" s="173"/>
      <c r="AX69" s="108"/>
      <c r="AY69" s="108"/>
      <c r="AZ69" s="108"/>
      <c r="BA69" s="108"/>
      <c r="BB69" s="108"/>
      <c r="BC69" s="108"/>
      <c r="BD69" s="108"/>
      <c r="BE69" s="108"/>
      <c r="BF69" s="108"/>
      <c r="BG69" s="108"/>
      <c r="BH69" s="108"/>
      <c r="BI69" s="184"/>
    </row>
    <row r="70" spans="3:61" x14ac:dyDescent="0.25">
      <c r="C70" s="243"/>
      <c r="D70" s="108"/>
      <c r="E70" s="108"/>
      <c r="F70" s="108"/>
      <c r="G70" s="108"/>
      <c r="H70" s="175"/>
      <c r="I70" s="175"/>
      <c r="J70" s="108"/>
      <c r="K70" s="108"/>
      <c r="L70" s="108"/>
      <c r="M70" s="108"/>
      <c r="N70" s="108"/>
      <c r="O70" s="108"/>
      <c r="S70" s="243"/>
      <c r="T70" s="108"/>
      <c r="U70" s="108"/>
      <c r="V70" s="108"/>
      <c r="W70" s="108"/>
      <c r="X70" s="175"/>
      <c r="Y70" s="175"/>
      <c r="Z70" s="108"/>
      <c r="AA70" s="108"/>
      <c r="AB70" s="108"/>
      <c r="AC70" s="108"/>
      <c r="AD70" s="108"/>
      <c r="AE70" s="108"/>
      <c r="AF70" s="108"/>
      <c r="AG70" s="9"/>
      <c r="AH70" s="173">
        <v>4</v>
      </c>
      <c r="AI70" s="108" t="s">
        <v>580</v>
      </c>
      <c r="AJ70" s="108"/>
      <c r="AK70" s="108"/>
      <c r="AL70" s="108"/>
      <c r="AM70" s="175"/>
      <c r="AN70" s="175"/>
      <c r="AO70" s="108"/>
      <c r="AP70" s="108"/>
      <c r="AQ70" s="108"/>
      <c r="AR70" s="108"/>
      <c r="AS70" s="108"/>
      <c r="AT70" s="184"/>
      <c r="AW70" s="173">
        <v>4</v>
      </c>
      <c r="AX70" s="108" t="s">
        <v>607</v>
      </c>
      <c r="AY70" s="108"/>
      <c r="AZ70" s="108"/>
      <c r="BA70" s="108"/>
      <c r="BB70" s="175"/>
      <c r="BC70" s="175"/>
      <c r="BD70" s="108"/>
      <c r="BE70" s="108"/>
      <c r="BF70" s="108"/>
      <c r="BG70" s="108"/>
      <c r="BH70" s="108"/>
      <c r="BI70" s="184"/>
    </row>
    <row r="71" spans="3:61" ht="15.75" thickBot="1" x14ac:dyDescent="0.3">
      <c r="C71" s="243"/>
      <c r="D71" s="108"/>
      <c r="E71" s="108"/>
      <c r="F71" s="108"/>
      <c r="G71" s="108"/>
      <c r="H71" s="175"/>
      <c r="I71" s="175"/>
      <c r="J71" s="108"/>
      <c r="K71" s="292"/>
      <c r="L71" s="108"/>
      <c r="M71" s="108"/>
      <c r="N71" s="108"/>
      <c r="O71" s="108"/>
      <c r="S71" s="243"/>
      <c r="T71" s="108"/>
      <c r="U71" s="108"/>
      <c r="V71" s="108"/>
      <c r="W71" s="108"/>
      <c r="X71" s="175"/>
      <c r="Y71" s="175"/>
      <c r="Z71" s="108"/>
      <c r="AA71" s="292"/>
      <c r="AB71" s="108"/>
      <c r="AC71" s="108"/>
      <c r="AD71" s="292"/>
      <c r="AE71" s="108"/>
      <c r="AF71" s="108"/>
      <c r="AG71" s="9"/>
      <c r="AH71" s="173"/>
      <c r="AI71" s="175"/>
      <c r="AJ71" s="108"/>
      <c r="AK71" s="292" t="s">
        <v>148</v>
      </c>
      <c r="AL71" s="108"/>
      <c r="AM71" s="292" t="s">
        <v>148</v>
      </c>
      <c r="AN71" s="175"/>
      <c r="AO71" s="108"/>
      <c r="AP71" s="292"/>
      <c r="AQ71" s="108"/>
      <c r="AR71" s="108"/>
      <c r="AS71" s="108"/>
      <c r="AT71" s="184"/>
      <c r="AW71" s="173"/>
      <c r="AX71" s="175"/>
      <c r="AY71" s="108"/>
      <c r="AZ71" s="292" t="s">
        <v>148</v>
      </c>
      <c r="BA71" s="108"/>
      <c r="BB71" s="292" t="s">
        <v>148</v>
      </c>
      <c r="BC71" s="175"/>
      <c r="BD71" s="108"/>
      <c r="BE71" s="292" t="s">
        <v>148</v>
      </c>
      <c r="BF71" s="108"/>
      <c r="BG71" s="108"/>
      <c r="BH71" s="292" t="s">
        <v>148</v>
      </c>
      <c r="BI71" s="184"/>
    </row>
    <row r="72" spans="3:61" ht="25.5" customHeight="1" x14ac:dyDescent="0.25">
      <c r="C72" s="243"/>
      <c r="D72" s="108"/>
      <c r="E72" s="108"/>
      <c r="F72" s="108"/>
      <c r="G72" s="108"/>
      <c r="H72" s="175"/>
      <c r="I72" s="512"/>
      <c r="J72" s="512"/>
      <c r="K72" s="243"/>
      <c r="L72" s="108"/>
      <c r="M72" s="108"/>
      <c r="N72" s="108"/>
      <c r="O72" s="108"/>
      <c r="S72" s="243"/>
      <c r="T72" s="108"/>
      <c r="U72" s="108"/>
      <c r="V72" s="108"/>
      <c r="W72" s="108"/>
      <c r="X72" s="175"/>
      <c r="Y72" s="512"/>
      <c r="Z72" s="512"/>
      <c r="AA72" s="243"/>
      <c r="AB72" s="108"/>
      <c r="AC72" s="299"/>
      <c r="AD72" s="243"/>
      <c r="AE72" s="108"/>
      <c r="AF72" s="108"/>
      <c r="AG72" s="9"/>
      <c r="AH72" s="173"/>
      <c r="AI72" s="512" t="s">
        <v>180</v>
      </c>
      <c r="AJ72" s="512"/>
      <c r="AK72" s="295">
        <f>'4B. BQ&lt;&gt;BSV'!E56</f>
        <v>3</v>
      </c>
      <c r="AL72" s="241" t="s">
        <v>182</v>
      </c>
      <c r="AM72" s="295">
        <f>'4B. BQ&lt;&gt;BSV'!U56</f>
        <v>3</v>
      </c>
      <c r="AN72" s="512"/>
      <c r="AO72" s="512"/>
      <c r="AP72" s="243"/>
      <c r="AQ72" s="108"/>
      <c r="AR72" s="108"/>
      <c r="AS72" s="108"/>
      <c r="AT72" s="184"/>
      <c r="AW72" s="173"/>
      <c r="AX72" s="512" t="s">
        <v>180</v>
      </c>
      <c r="AY72" s="512"/>
      <c r="AZ72" s="408">
        <v>3</v>
      </c>
      <c r="BA72" s="299" t="s">
        <v>181</v>
      </c>
      <c r="BB72" s="295">
        <f>'4B. BQ&lt;&gt;BSV'!M56</f>
        <v>5</v>
      </c>
      <c r="BC72" s="241" t="s">
        <v>182</v>
      </c>
      <c r="BD72" s="372"/>
      <c r="BE72" s="408">
        <v>3</v>
      </c>
      <c r="BF72" s="108"/>
      <c r="BG72" s="299" t="s">
        <v>183</v>
      </c>
      <c r="BH72" s="295">
        <f>'4B. BQ&lt;&gt;BSV'!AC56</f>
        <v>1</v>
      </c>
      <c r="BI72" s="184"/>
    </row>
    <row r="73" spans="3:61" x14ac:dyDescent="0.25">
      <c r="C73" s="243"/>
      <c r="D73" s="108"/>
      <c r="E73" s="108"/>
      <c r="F73" s="108"/>
      <c r="G73" s="108"/>
      <c r="H73" s="175"/>
      <c r="I73" s="512"/>
      <c r="J73" s="512"/>
      <c r="K73" s="243"/>
      <c r="L73" s="108"/>
      <c r="M73" s="108"/>
      <c r="N73" s="108"/>
      <c r="O73" s="108"/>
      <c r="S73" s="243"/>
      <c r="T73" s="108"/>
      <c r="U73" s="108"/>
      <c r="V73" s="108"/>
      <c r="W73" s="108"/>
      <c r="X73" s="175"/>
      <c r="Y73" s="512"/>
      <c r="Z73" s="512"/>
      <c r="AA73" s="243"/>
      <c r="AB73" s="108"/>
      <c r="AC73" s="299"/>
      <c r="AD73" s="243"/>
      <c r="AE73" s="108"/>
      <c r="AF73" s="108"/>
      <c r="AG73" s="9"/>
      <c r="AH73" s="173"/>
      <c r="AI73" s="512" t="s">
        <v>184</v>
      </c>
      <c r="AJ73" s="512"/>
      <c r="AK73" s="296">
        <f>'4B. BQ&lt;&gt;BSV'!F56</f>
        <v>4</v>
      </c>
      <c r="AL73" s="241" t="s">
        <v>186</v>
      </c>
      <c r="AM73" s="296">
        <f>'4B. BQ&lt;&gt;BSV'!V56</f>
        <v>2</v>
      </c>
      <c r="AN73" s="512"/>
      <c r="AO73" s="512"/>
      <c r="AP73" s="243"/>
      <c r="AQ73" s="108"/>
      <c r="AR73" s="108"/>
      <c r="AS73" s="108"/>
      <c r="AT73" s="184"/>
      <c r="AW73" s="173"/>
      <c r="AX73" s="512" t="s">
        <v>184</v>
      </c>
      <c r="AY73" s="512"/>
      <c r="AZ73" s="409">
        <v>4</v>
      </c>
      <c r="BA73" s="299" t="s">
        <v>185</v>
      </c>
      <c r="BB73" s="296">
        <f>'4B. BQ&lt;&gt;BSV'!N56</f>
        <v>4</v>
      </c>
      <c r="BC73" s="241" t="s">
        <v>186</v>
      </c>
      <c r="BD73" s="372"/>
      <c r="BE73" s="409">
        <v>2</v>
      </c>
      <c r="BF73" s="108"/>
      <c r="BG73" s="299" t="s">
        <v>187</v>
      </c>
      <c r="BH73" s="296">
        <f>'4B. BQ&lt;&gt;BSV'!AD56</f>
        <v>4</v>
      </c>
      <c r="BI73" s="184"/>
    </row>
    <row r="74" spans="3:61" x14ac:dyDescent="0.25">
      <c r="C74" s="243"/>
      <c r="D74" s="108"/>
      <c r="E74" s="108"/>
      <c r="F74" s="108"/>
      <c r="G74" s="108"/>
      <c r="H74" s="175"/>
      <c r="I74" s="512"/>
      <c r="J74" s="512"/>
      <c r="K74" s="243"/>
      <c r="L74" s="108"/>
      <c r="M74" s="108"/>
      <c r="N74" s="108"/>
      <c r="O74" s="108"/>
      <c r="S74" s="243"/>
      <c r="T74" s="108"/>
      <c r="U74" s="108"/>
      <c r="V74" s="108"/>
      <c r="W74" s="108"/>
      <c r="X74" s="175"/>
      <c r="Y74" s="512"/>
      <c r="Z74" s="512"/>
      <c r="AA74" s="243"/>
      <c r="AB74" s="108"/>
      <c r="AC74" s="299"/>
      <c r="AD74" s="243"/>
      <c r="AE74" s="108"/>
      <c r="AF74" s="108"/>
      <c r="AG74" s="9"/>
      <c r="AH74" s="173"/>
      <c r="AI74" s="512" t="s">
        <v>188</v>
      </c>
      <c r="AJ74" s="512"/>
      <c r="AK74" s="296">
        <f>'4B. BQ&lt;&gt;BSV'!G56</f>
        <v>4</v>
      </c>
      <c r="AL74" s="241" t="s">
        <v>190</v>
      </c>
      <c r="AM74" s="296">
        <f>'4B. BQ&lt;&gt;BSV'!W56</f>
        <v>3</v>
      </c>
      <c r="AN74" s="512"/>
      <c r="AO74" s="512"/>
      <c r="AP74" s="243"/>
      <c r="AQ74" s="108"/>
      <c r="AR74" s="108"/>
      <c r="AS74" s="108"/>
      <c r="AT74" s="184"/>
      <c r="AW74" s="173"/>
      <c r="AX74" s="512" t="s">
        <v>188</v>
      </c>
      <c r="AY74" s="512"/>
      <c r="AZ74" s="409">
        <v>4</v>
      </c>
      <c r="BA74" s="299" t="s">
        <v>189</v>
      </c>
      <c r="BB74" s="296">
        <f>'4B. BQ&lt;&gt;BSV'!O56</f>
        <v>0</v>
      </c>
      <c r="BC74" s="241" t="s">
        <v>190</v>
      </c>
      <c r="BD74" s="372"/>
      <c r="BE74" s="409">
        <v>3</v>
      </c>
      <c r="BF74" s="108"/>
      <c r="BG74" s="299" t="s">
        <v>191</v>
      </c>
      <c r="BH74" s="296">
        <f>'4B. BQ&lt;&gt;BSV'!AE56</f>
        <v>2</v>
      </c>
      <c r="BI74" s="184"/>
    </row>
    <row r="75" spans="3:61" x14ac:dyDescent="0.25">
      <c r="C75" s="243"/>
      <c r="D75" s="108"/>
      <c r="E75" s="108"/>
      <c r="F75" s="108"/>
      <c r="G75" s="108"/>
      <c r="H75" s="175"/>
      <c r="I75" s="512"/>
      <c r="J75" s="512"/>
      <c r="K75" s="243"/>
      <c r="L75" s="108"/>
      <c r="M75" s="108"/>
      <c r="N75" s="108"/>
      <c r="O75" s="108"/>
      <c r="S75" s="243"/>
      <c r="T75" s="108"/>
      <c r="U75" s="108"/>
      <c r="V75" s="108"/>
      <c r="W75" s="108"/>
      <c r="X75" s="175"/>
      <c r="Y75" s="512"/>
      <c r="Z75" s="512"/>
      <c r="AA75" s="243"/>
      <c r="AB75" s="108"/>
      <c r="AC75" s="299"/>
      <c r="AD75" s="243"/>
      <c r="AE75" s="108"/>
      <c r="AF75" s="108"/>
      <c r="AG75" s="9"/>
      <c r="AH75" s="173"/>
      <c r="AI75" s="512" t="s">
        <v>192</v>
      </c>
      <c r="AJ75" s="512"/>
      <c r="AK75" s="296">
        <f>'4B. BQ&lt;&gt;BSV'!H56</f>
        <v>0</v>
      </c>
      <c r="AL75" s="241" t="s">
        <v>194</v>
      </c>
      <c r="AM75" s="296">
        <f>'4B. BQ&lt;&gt;BSV'!X56</f>
        <v>0</v>
      </c>
      <c r="AN75" s="512"/>
      <c r="AO75" s="512"/>
      <c r="AP75" s="243"/>
      <c r="AQ75" s="108"/>
      <c r="AR75" s="108"/>
      <c r="AS75" s="108"/>
      <c r="AT75" s="184"/>
      <c r="AW75" s="173"/>
      <c r="AX75" s="512" t="s">
        <v>192</v>
      </c>
      <c r="AY75" s="512"/>
      <c r="AZ75" s="409">
        <v>0</v>
      </c>
      <c r="BA75" s="299" t="s">
        <v>193</v>
      </c>
      <c r="BB75" s="296">
        <f>'4B. BQ&lt;&gt;BSV'!P56</f>
        <v>0</v>
      </c>
      <c r="BC75" s="241" t="s">
        <v>194</v>
      </c>
      <c r="BD75" s="372"/>
      <c r="BE75" s="409">
        <v>0</v>
      </c>
      <c r="BF75" s="108"/>
      <c r="BG75" s="299" t="s">
        <v>195</v>
      </c>
      <c r="BH75" s="296">
        <f>'4B. BQ&lt;&gt;BSV'!AF56</f>
        <v>3</v>
      </c>
      <c r="BI75" s="184"/>
    </row>
    <row r="76" spans="3:61" x14ac:dyDescent="0.25">
      <c r="C76" s="243"/>
      <c r="D76" s="108"/>
      <c r="E76" s="108"/>
      <c r="F76" s="108"/>
      <c r="G76" s="108"/>
      <c r="H76" s="108"/>
      <c r="I76" s="512"/>
      <c r="J76" s="512"/>
      <c r="K76" s="243"/>
      <c r="L76" s="108"/>
      <c r="M76" s="108"/>
      <c r="N76" s="108"/>
      <c r="O76" s="108"/>
      <c r="S76" s="243"/>
      <c r="T76" s="108"/>
      <c r="U76" s="108"/>
      <c r="V76" s="108"/>
      <c r="W76" s="108"/>
      <c r="X76" s="108"/>
      <c r="Y76" s="512"/>
      <c r="Z76" s="512"/>
      <c r="AA76" s="243"/>
      <c r="AB76" s="108"/>
      <c r="AC76" s="299"/>
      <c r="AD76" s="243"/>
      <c r="AE76" s="108"/>
      <c r="AF76" s="108"/>
      <c r="AG76" s="9"/>
      <c r="AH76" s="173"/>
      <c r="AI76" s="512" t="s">
        <v>196</v>
      </c>
      <c r="AJ76" s="512"/>
      <c r="AK76" s="296">
        <f>'4B. BQ&lt;&gt;BSV'!I56</f>
        <v>0</v>
      </c>
      <c r="AL76" s="241" t="s">
        <v>198</v>
      </c>
      <c r="AM76" s="296">
        <f>'4B. BQ&lt;&gt;BSV'!Y56</f>
        <v>0</v>
      </c>
      <c r="AN76" s="512"/>
      <c r="AO76" s="512"/>
      <c r="AP76" s="243"/>
      <c r="AQ76" s="108"/>
      <c r="AR76" s="108"/>
      <c r="AS76" s="108"/>
      <c r="AT76" s="184"/>
      <c r="AW76" s="173"/>
      <c r="AX76" s="512" t="s">
        <v>196</v>
      </c>
      <c r="AY76" s="512"/>
      <c r="AZ76" s="409">
        <v>0</v>
      </c>
      <c r="BA76" s="299" t="s">
        <v>197</v>
      </c>
      <c r="BB76" s="296">
        <f>'4B. BQ&lt;&gt;BSV'!Q56</f>
        <v>0</v>
      </c>
      <c r="BC76" s="241" t="s">
        <v>198</v>
      </c>
      <c r="BD76" s="372"/>
      <c r="BE76" s="409">
        <v>0</v>
      </c>
      <c r="BF76" s="108"/>
      <c r="BG76" s="299" t="s">
        <v>199</v>
      </c>
      <c r="BH76" s="296">
        <f>'4B. BQ&lt;&gt;BSV'!AG56</f>
        <v>0</v>
      </c>
      <c r="BI76" s="184"/>
    </row>
    <row r="77" spans="3:61" x14ac:dyDescent="0.25">
      <c r="C77" s="243"/>
      <c r="D77" s="108"/>
      <c r="E77" s="108"/>
      <c r="F77" s="108"/>
      <c r="G77" s="108"/>
      <c r="H77" s="108"/>
      <c r="I77" s="512"/>
      <c r="J77" s="512"/>
      <c r="K77" s="243"/>
      <c r="L77" s="108"/>
      <c r="M77" s="108"/>
      <c r="N77" s="108"/>
      <c r="O77" s="108"/>
      <c r="S77" s="243"/>
      <c r="T77" s="108"/>
      <c r="U77" s="108"/>
      <c r="V77" s="108"/>
      <c r="W77" s="108"/>
      <c r="X77" s="108"/>
      <c r="Y77" s="512"/>
      <c r="Z77" s="512"/>
      <c r="AA77" s="243"/>
      <c r="AB77" s="108"/>
      <c r="AC77" s="299"/>
      <c r="AD77" s="243"/>
      <c r="AE77" s="108"/>
      <c r="AF77" s="108"/>
      <c r="AG77" s="9"/>
      <c r="AH77" s="173"/>
      <c r="AI77" s="512" t="s">
        <v>200</v>
      </c>
      <c r="AJ77" s="512"/>
      <c r="AK77" s="296">
        <f>'4B. BQ&lt;&gt;BSV'!J56</f>
        <v>0</v>
      </c>
      <c r="AL77" s="241" t="s">
        <v>202</v>
      </c>
      <c r="AM77" s="296">
        <f>'4B. BQ&lt;&gt;BSV'!Z56</f>
        <v>0</v>
      </c>
      <c r="AN77" s="512"/>
      <c r="AO77" s="512"/>
      <c r="AP77" s="243"/>
      <c r="AQ77" s="108"/>
      <c r="AR77" s="108"/>
      <c r="AS77" s="108"/>
      <c r="AT77" s="184"/>
      <c r="AW77" s="173"/>
      <c r="AX77" s="512" t="s">
        <v>200</v>
      </c>
      <c r="AY77" s="512"/>
      <c r="AZ77" s="409">
        <v>0</v>
      </c>
      <c r="BA77" s="299" t="s">
        <v>201</v>
      </c>
      <c r="BB77" s="296">
        <f>'4B. BQ&lt;&gt;BSV'!R56</f>
        <v>0</v>
      </c>
      <c r="BC77" s="241" t="s">
        <v>202</v>
      </c>
      <c r="BD77" s="372"/>
      <c r="BE77" s="409">
        <v>0</v>
      </c>
      <c r="BF77" s="108"/>
      <c r="BG77" s="299" t="s">
        <v>203</v>
      </c>
      <c r="BH77" s="296">
        <f>'4B. BQ&lt;&gt;BSV'!AH56</f>
        <v>0</v>
      </c>
      <c r="BI77" s="184"/>
    </row>
    <row r="78" spans="3:61" x14ac:dyDescent="0.25">
      <c r="C78" s="243"/>
      <c r="D78" s="108"/>
      <c r="E78" s="108"/>
      <c r="F78" s="108"/>
      <c r="G78" s="108"/>
      <c r="H78" s="108"/>
      <c r="I78" s="512"/>
      <c r="J78" s="512"/>
      <c r="K78" s="243"/>
      <c r="L78" s="108"/>
      <c r="M78" s="108"/>
      <c r="N78" s="108"/>
      <c r="O78" s="108"/>
      <c r="S78" s="243"/>
      <c r="T78" s="108"/>
      <c r="U78" s="108"/>
      <c r="V78" s="108"/>
      <c r="W78" s="108"/>
      <c r="X78" s="108"/>
      <c r="Y78" s="512"/>
      <c r="Z78" s="512"/>
      <c r="AA78" s="243"/>
      <c r="AB78" s="108"/>
      <c r="AC78" s="299"/>
      <c r="AD78" s="243"/>
      <c r="AE78" s="108"/>
      <c r="AF78" s="108"/>
      <c r="AG78" s="9"/>
      <c r="AH78" s="173"/>
      <c r="AI78" s="512" t="s">
        <v>204</v>
      </c>
      <c r="AJ78" s="512"/>
      <c r="AK78" s="296">
        <f>'4B. BQ&lt;&gt;BSV'!K56</f>
        <v>0</v>
      </c>
      <c r="AL78" s="241" t="s">
        <v>206</v>
      </c>
      <c r="AM78" s="296">
        <f>'4B. BQ&lt;&gt;BSV'!AA56</f>
        <v>0</v>
      </c>
      <c r="AN78" s="512"/>
      <c r="AO78" s="512"/>
      <c r="AP78" s="243"/>
      <c r="AQ78" s="108"/>
      <c r="AR78" s="108"/>
      <c r="AS78" s="108"/>
      <c r="AT78" s="184"/>
      <c r="AW78" s="173"/>
      <c r="AX78" s="512" t="s">
        <v>204</v>
      </c>
      <c r="AY78" s="512"/>
      <c r="AZ78" s="409">
        <v>0</v>
      </c>
      <c r="BA78" s="299" t="s">
        <v>205</v>
      </c>
      <c r="BB78" s="296">
        <f>'4B. BQ&lt;&gt;BSV'!S56</f>
        <v>0</v>
      </c>
      <c r="BC78" s="241" t="s">
        <v>206</v>
      </c>
      <c r="BD78" s="372"/>
      <c r="BE78" s="409">
        <v>0</v>
      </c>
      <c r="BF78" s="108"/>
      <c r="BG78" s="299" t="s">
        <v>207</v>
      </c>
      <c r="BH78" s="296">
        <f>'4B. BQ&lt;&gt;BSV'!AI56</f>
        <v>0</v>
      </c>
      <c r="BI78" s="184"/>
    </row>
    <row r="79" spans="3:61" ht="15.75" thickBot="1" x14ac:dyDescent="0.3">
      <c r="C79" s="243"/>
      <c r="D79" s="108"/>
      <c r="E79" s="108"/>
      <c r="F79" s="108"/>
      <c r="G79" s="108"/>
      <c r="H79" s="108"/>
      <c r="I79" s="512"/>
      <c r="J79" s="512"/>
      <c r="K79" s="243"/>
      <c r="L79" s="108"/>
      <c r="M79" s="108"/>
      <c r="N79" s="108"/>
      <c r="O79" s="108"/>
      <c r="S79" s="243"/>
      <c r="T79" s="108"/>
      <c r="U79" s="108"/>
      <c r="V79" s="108"/>
      <c r="W79" s="108"/>
      <c r="X79" s="108"/>
      <c r="Y79" s="512"/>
      <c r="Z79" s="512"/>
      <c r="AA79" s="243"/>
      <c r="AB79" s="108"/>
      <c r="AC79" s="299"/>
      <c r="AD79" s="243"/>
      <c r="AE79" s="108"/>
      <c r="AF79" s="108"/>
      <c r="AG79" s="9"/>
      <c r="AH79" s="173"/>
      <c r="AI79" s="512" t="s">
        <v>208</v>
      </c>
      <c r="AJ79" s="512"/>
      <c r="AK79" s="297">
        <f>'4B. BQ&lt;&gt;BSV'!L56</f>
        <v>0</v>
      </c>
      <c r="AL79" s="241" t="s">
        <v>210</v>
      </c>
      <c r="AM79" s="297">
        <f>'4B. BQ&lt;&gt;BSV'!AB56</f>
        <v>0</v>
      </c>
      <c r="AN79" s="512"/>
      <c r="AO79" s="512"/>
      <c r="AP79" s="243"/>
      <c r="AQ79" s="108"/>
      <c r="AR79" s="108"/>
      <c r="AS79" s="108"/>
      <c r="AT79" s="184"/>
      <c r="AW79" s="173"/>
      <c r="AX79" s="512" t="s">
        <v>208</v>
      </c>
      <c r="AY79" s="512"/>
      <c r="AZ79" s="410">
        <v>0</v>
      </c>
      <c r="BA79" s="299" t="s">
        <v>209</v>
      </c>
      <c r="BB79" s="297">
        <f>'4B. BQ&lt;&gt;BSV'!T56</f>
        <v>0</v>
      </c>
      <c r="BC79" s="241" t="s">
        <v>210</v>
      </c>
      <c r="BD79" s="372"/>
      <c r="BE79" s="410">
        <v>0</v>
      </c>
      <c r="BF79" s="108"/>
      <c r="BG79" s="299" t="s">
        <v>211</v>
      </c>
      <c r="BH79" s="297">
        <f>'4B. BQ&lt;&gt;BSV'!AJ56</f>
        <v>0</v>
      </c>
      <c r="BI79" s="184"/>
    </row>
    <row r="80" spans="3:61" ht="15.75" thickBot="1" x14ac:dyDescent="0.3">
      <c r="C80" s="243"/>
      <c r="D80" s="108"/>
      <c r="E80" s="108"/>
      <c r="F80" s="108"/>
      <c r="G80" s="108"/>
      <c r="H80" s="108"/>
      <c r="I80" s="175"/>
      <c r="J80" s="243"/>
      <c r="K80" s="108"/>
      <c r="L80" s="108"/>
      <c r="M80" s="108"/>
      <c r="N80" s="108"/>
      <c r="O80" s="108"/>
      <c r="S80" s="243"/>
      <c r="T80" s="108"/>
      <c r="U80" s="108"/>
      <c r="V80" s="108"/>
      <c r="W80" s="108"/>
      <c r="X80" s="108"/>
      <c r="Y80" s="175"/>
      <c r="Z80" s="243"/>
      <c r="AA80" s="108"/>
      <c r="AB80" s="108"/>
      <c r="AC80" s="108"/>
      <c r="AD80" s="108"/>
      <c r="AE80" s="108"/>
      <c r="AF80" s="108"/>
      <c r="AG80" s="9"/>
      <c r="AH80" s="173"/>
      <c r="AI80" s="108"/>
      <c r="AJ80" s="108"/>
      <c r="AK80" s="512"/>
      <c r="AL80" s="512"/>
      <c r="AM80" s="243"/>
      <c r="AN80" s="175"/>
      <c r="AO80" s="243"/>
      <c r="AP80" s="108"/>
      <c r="AQ80" s="108"/>
      <c r="AR80" s="108"/>
      <c r="AS80" s="108"/>
      <c r="AT80" s="184"/>
      <c r="AW80" s="173"/>
      <c r="AX80" s="108"/>
      <c r="AY80" s="108"/>
      <c r="AZ80" s="108"/>
      <c r="BA80" s="108"/>
      <c r="BB80" s="108"/>
      <c r="BC80" s="175"/>
      <c r="BD80" s="243"/>
      <c r="BE80" s="108"/>
      <c r="BF80" s="108"/>
      <c r="BG80" s="108"/>
      <c r="BH80" s="108"/>
      <c r="BI80" s="184"/>
    </row>
    <row r="81" spans="3:61" ht="15.75" thickBot="1" x14ac:dyDescent="0.3">
      <c r="C81" s="243"/>
      <c r="D81" s="108"/>
      <c r="E81" s="108"/>
      <c r="F81" s="108"/>
      <c r="G81" s="108"/>
      <c r="H81" s="108"/>
      <c r="I81" s="108"/>
      <c r="J81" s="243"/>
      <c r="L81" s="108"/>
      <c r="M81" s="108"/>
      <c r="N81" s="108"/>
      <c r="O81" s="243"/>
      <c r="P81" s="243"/>
      <c r="Q81" s="243"/>
      <c r="S81" s="243"/>
      <c r="T81" s="375"/>
      <c r="U81" s="108"/>
      <c r="V81" s="108"/>
      <c r="W81" s="108"/>
      <c r="X81" s="108"/>
      <c r="Y81" s="108"/>
      <c r="Z81" s="243"/>
      <c r="AB81" s="108"/>
      <c r="AC81" s="108"/>
      <c r="AD81" s="108"/>
      <c r="AE81" s="243"/>
      <c r="AF81" s="243"/>
      <c r="AG81" s="9"/>
      <c r="AH81" s="173">
        <v>5</v>
      </c>
      <c r="AI81" s="108" t="s">
        <v>572</v>
      </c>
      <c r="AJ81" s="108"/>
      <c r="AK81" s="108"/>
      <c r="AL81" s="108"/>
      <c r="AM81" s="108"/>
      <c r="AN81" s="108"/>
      <c r="AO81" s="243"/>
      <c r="AQ81" s="108"/>
      <c r="AR81" s="108"/>
      <c r="AS81" s="108"/>
      <c r="AT81" s="293">
        <f>SUM(AK72:AK79, AM72:AM79)</f>
        <v>19</v>
      </c>
      <c r="AW81" s="173">
        <v>5</v>
      </c>
      <c r="AX81" s="108" t="s">
        <v>569</v>
      </c>
      <c r="AY81" s="108"/>
      <c r="AZ81" s="108"/>
      <c r="BA81" s="108"/>
      <c r="BB81" s="108"/>
      <c r="BC81" s="108"/>
      <c r="BD81" s="243"/>
      <c r="BF81" s="108"/>
      <c r="BG81" s="108"/>
      <c r="BH81" s="108"/>
      <c r="BI81" s="293">
        <f>SUM(AZ72:AZ79,BB72:BB79,BE72:BE79,BH72:BH79)</f>
        <v>38</v>
      </c>
    </row>
    <row r="82" spans="3:61" ht="15.75" thickBot="1" x14ac:dyDescent="0.3">
      <c r="C82" s="243"/>
      <c r="D82" s="108"/>
      <c r="E82" s="108"/>
      <c r="F82" s="108"/>
      <c r="G82" s="108"/>
      <c r="H82" s="108"/>
      <c r="I82" s="108"/>
      <c r="J82" s="243"/>
      <c r="K82" s="108"/>
      <c r="L82" s="108"/>
      <c r="M82" s="108"/>
      <c r="N82" s="108"/>
      <c r="O82" s="108"/>
      <c r="P82" s="108"/>
      <c r="Q82" s="108"/>
      <c r="S82" s="243"/>
      <c r="T82" s="108"/>
      <c r="U82" s="108"/>
      <c r="V82" s="108"/>
      <c r="W82" s="108"/>
      <c r="X82" s="108"/>
      <c r="Y82" s="108"/>
      <c r="Z82" s="243"/>
      <c r="AA82" s="108"/>
      <c r="AB82" s="108"/>
      <c r="AC82" s="108"/>
      <c r="AD82" s="108"/>
      <c r="AE82" s="108"/>
      <c r="AF82" s="108"/>
      <c r="AG82" s="9"/>
      <c r="AH82" s="173"/>
      <c r="AI82" s="108"/>
      <c r="AJ82" s="108"/>
      <c r="AK82" s="108"/>
      <c r="AL82" s="108"/>
      <c r="AM82" s="108"/>
      <c r="AN82" s="108"/>
      <c r="AO82" s="243"/>
      <c r="AP82" s="108"/>
      <c r="AQ82" s="108"/>
      <c r="AR82" s="108"/>
      <c r="AS82" s="108"/>
      <c r="AT82" s="184"/>
      <c r="AW82" s="173"/>
      <c r="AX82" s="108"/>
      <c r="AY82" s="108"/>
      <c r="AZ82" s="108"/>
      <c r="BA82" s="108"/>
      <c r="BB82" s="108"/>
      <c r="BC82" s="108"/>
      <c r="BD82" s="243"/>
      <c r="BE82" s="108"/>
      <c r="BF82" s="108"/>
      <c r="BG82" s="108"/>
      <c r="BH82" s="108"/>
      <c r="BI82" s="184"/>
    </row>
    <row r="83" spans="3:61" ht="15.75" thickBot="1" x14ac:dyDescent="0.3">
      <c r="C83" s="243"/>
      <c r="D83" s="194"/>
      <c r="E83" s="108"/>
      <c r="F83" s="108"/>
      <c r="G83" s="194"/>
      <c r="H83" s="108"/>
      <c r="I83" s="108"/>
      <c r="J83" s="243"/>
      <c r="K83" s="243"/>
      <c r="M83" s="108"/>
      <c r="N83" s="108"/>
      <c r="O83" s="243"/>
      <c r="P83" s="243"/>
      <c r="Q83" s="243"/>
      <c r="S83" s="243"/>
      <c r="T83" s="194"/>
      <c r="U83" s="108"/>
      <c r="V83" s="108"/>
      <c r="W83" s="108"/>
      <c r="X83" s="108"/>
      <c r="Y83" s="108"/>
      <c r="Z83" s="243"/>
      <c r="AA83" s="243"/>
      <c r="AC83" s="108"/>
      <c r="AD83" s="108"/>
      <c r="AE83" s="243"/>
      <c r="AF83" s="243"/>
      <c r="AG83" s="9"/>
      <c r="AH83" s="173">
        <v>6</v>
      </c>
      <c r="AI83" s="194" t="s">
        <v>573</v>
      </c>
      <c r="AJ83" s="108"/>
      <c r="AK83" s="108"/>
      <c r="AL83" s="108"/>
      <c r="AM83" s="108"/>
      <c r="AN83" s="108"/>
      <c r="AO83" s="243"/>
      <c r="AP83" s="243"/>
      <c r="AR83" s="108"/>
      <c r="AS83" s="108"/>
      <c r="AT83" s="293" t="str" cm="1">
        <f t="array" aca="1" ref="AT83" ca="1">IF((COUNTIF(AK72:AP79,"&gt;0"))&lt;=AT67,"NA",SUMPRODUCT(LARGE(AK72:AP79,ROW(INDIRECT("1:"&amp;MIN(AT67,COUNT(AK3:AP79)))))))</f>
        <v>NA</v>
      </c>
      <c r="AW83" s="173">
        <v>6</v>
      </c>
      <c r="AX83" s="194" t="s">
        <v>570</v>
      </c>
      <c r="AY83" s="108"/>
      <c r="AZ83" s="108"/>
      <c r="BA83" s="108"/>
      <c r="BB83" s="108"/>
      <c r="BC83" s="108"/>
      <c r="BD83" s="243"/>
      <c r="BE83" s="243"/>
      <c r="BG83" s="108"/>
      <c r="BH83" s="108"/>
      <c r="BI83" s="293" cm="1">
        <f t="array" aca="1" ref="BI83" ca="1">IF((COUNTIF(AZ72:BH79,"&gt;0"))&lt;=BI67,"NA",SUMPRODUCT(LARGE(AZ72:BH79,ROW(INDIRECT("1:"&amp;MIN(BI67,COUNT(AZ72:BH79)))))))</f>
        <v>24</v>
      </c>
    </row>
    <row r="84" spans="3:61" x14ac:dyDescent="0.25">
      <c r="C84" s="243"/>
      <c r="D84" s="349"/>
      <c r="E84" s="108"/>
      <c r="F84" s="108"/>
      <c r="G84" s="108"/>
      <c r="H84" s="108"/>
      <c r="I84" s="108"/>
      <c r="J84" s="243"/>
      <c r="K84" s="108"/>
      <c r="L84" s="108"/>
      <c r="M84" s="108"/>
      <c r="N84" s="108"/>
      <c r="O84" s="108"/>
      <c r="S84" s="243"/>
      <c r="T84" s="349"/>
      <c r="U84" s="108"/>
      <c r="V84" s="108"/>
      <c r="W84" s="108"/>
      <c r="X84" s="108"/>
      <c r="Y84" s="108"/>
      <c r="Z84" s="243"/>
      <c r="AA84" s="108"/>
      <c r="AB84" s="108"/>
      <c r="AC84" s="108"/>
      <c r="AD84" s="108"/>
      <c r="AE84" s="108"/>
      <c r="AF84" s="108"/>
      <c r="AG84" s="9"/>
      <c r="AH84" s="173"/>
      <c r="AI84" s="349" t="s">
        <v>212</v>
      </c>
      <c r="AJ84" s="108"/>
      <c r="AK84" s="108"/>
      <c r="AL84" s="108"/>
      <c r="AM84" s="108"/>
      <c r="AN84" s="108"/>
      <c r="AO84" s="243"/>
      <c r="AP84" s="108"/>
      <c r="AQ84" s="108"/>
      <c r="AR84" s="108"/>
      <c r="AS84" s="108"/>
      <c r="AT84" s="184"/>
      <c r="AW84" s="173"/>
      <c r="AX84" s="349" t="s">
        <v>212</v>
      </c>
      <c r="AY84" s="108"/>
      <c r="AZ84" s="108"/>
      <c r="BA84" s="108"/>
      <c r="BB84" s="108"/>
      <c r="BC84" s="108"/>
      <c r="BD84" s="243"/>
      <c r="BE84" s="108"/>
      <c r="BF84" s="108"/>
      <c r="BG84" s="108"/>
      <c r="BH84" s="108"/>
      <c r="BI84" s="184"/>
    </row>
    <row r="85" spans="3:61" ht="15.75" thickBot="1" x14ac:dyDescent="0.3">
      <c r="C85" s="243"/>
      <c r="D85" s="108"/>
      <c r="E85" s="108"/>
      <c r="F85" s="108"/>
      <c r="G85" s="108"/>
      <c r="H85" s="108"/>
      <c r="I85" s="108"/>
      <c r="J85" s="243"/>
      <c r="K85" s="108"/>
      <c r="L85" s="108"/>
      <c r="M85" s="108"/>
      <c r="N85" s="108"/>
      <c r="O85" s="108"/>
      <c r="S85" s="243"/>
      <c r="T85" s="108"/>
      <c r="U85" s="108"/>
      <c r="V85" s="108"/>
      <c r="W85" s="108"/>
      <c r="X85" s="108"/>
      <c r="Y85" s="108"/>
      <c r="Z85" s="243"/>
      <c r="AA85" s="108"/>
      <c r="AB85" s="108"/>
      <c r="AC85" s="108"/>
      <c r="AD85" s="108"/>
      <c r="AE85" s="108"/>
      <c r="AF85" s="108"/>
      <c r="AG85" s="9"/>
      <c r="AH85" s="173"/>
      <c r="AI85" s="108"/>
      <c r="AJ85" s="108"/>
      <c r="AK85" s="108"/>
      <c r="AL85" s="108"/>
      <c r="AM85" s="108"/>
      <c r="AN85" s="108"/>
      <c r="AO85" s="243"/>
      <c r="AP85" s="108"/>
      <c r="AQ85" s="108"/>
      <c r="AR85" s="108"/>
      <c r="AS85" s="108"/>
      <c r="AT85" s="184"/>
      <c r="AW85" s="173"/>
      <c r="AX85" s="108"/>
      <c r="AY85" s="108"/>
      <c r="AZ85" s="108"/>
      <c r="BA85" s="108"/>
      <c r="BB85" s="108"/>
      <c r="BC85" s="108"/>
      <c r="BD85" s="243"/>
      <c r="BE85" s="108"/>
      <c r="BF85" s="108"/>
      <c r="BG85" s="108"/>
      <c r="BH85" s="108"/>
      <c r="BI85" s="184"/>
    </row>
    <row r="86" spans="3:61" ht="15.75" thickBot="1" x14ac:dyDescent="0.3">
      <c r="C86" s="243"/>
      <c r="D86" s="108"/>
      <c r="E86" s="108"/>
      <c r="F86" s="108"/>
      <c r="G86" s="108"/>
      <c r="H86" s="108"/>
      <c r="I86" s="108"/>
      <c r="M86" s="108"/>
      <c r="N86" s="108"/>
      <c r="O86" s="243"/>
      <c r="P86" s="243"/>
      <c r="Q86" s="243"/>
      <c r="S86" s="243"/>
      <c r="T86" s="108"/>
      <c r="U86" s="108"/>
      <c r="V86" s="108"/>
      <c r="W86" s="108"/>
      <c r="X86" s="108"/>
      <c r="Y86" s="108"/>
      <c r="AC86" s="108"/>
      <c r="AD86" s="108"/>
      <c r="AE86" s="243"/>
      <c r="AF86" s="243"/>
      <c r="AG86" s="9"/>
      <c r="AH86" s="173">
        <v>7</v>
      </c>
      <c r="AI86" s="108" t="s">
        <v>608</v>
      </c>
      <c r="AJ86" s="108"/>
      <c r="AK86" s="108"/>
      <c r="AL86" s="108"/>
      <c r="AM86" s="108"/>
      <c r="AN86" s="108"/>
      <c r="AR86" s="108"/>
      <c r="AS86" s="108"/>
      <c r="AT86" s="293">
        <f ca="1">MIN(AT81,AT83)</f>
        <v>19</v>
      </c>
      <c r="AW86" s="173">
        <v>7</v>
      </c>
      <c r="AX86" s="108" t="s">
        <v>608</v>
      </c>
      <c r="AY86" s="108"/>
      <c r="AZ86" s="108"/>
      <c r="BA86" s="108"/>
      <c r="BB86" s="108"/>
      <c r="BC86" s="108"/>
      <c r="BG86" s="108"/>
      <c r="BH86" s="108"/>
      <c r="BI86" s="293">
        <f ca="1">MIN(BI81,BI83)</f>
        <v>24</v>
      </c>
    </row>
    <row r="87" spans="3:61" ht="15.75" thickBot="1" x14ac:dyDescent="0.3">
      <c r="C87" s="243"/>
      <c r="D87" s="108"/>
      <c r="E87" s="108"/>
      <c r="F87" s="108"/>
      <c r="G87" s="108"/>
      <c r="H87" s="108"/>
      <c r="I87" s="108"/>
      <c r="J87" s="108"/>
      <c r="K87" s="108"/>
      <c r="L87" s="108"/>
      <c r="M87" s="108"/>
      <c r="N87" s="108"/>
      <c r="O87" s="108"/>
      <c r="P87" s="108"/>
      <c r="Q87" s="108"/>
      <c r="S87" s="243"/>
      <c r="T87" s="108"/>
      <c r="U87" s="108"/>
      <c r="V87" s="108"/>
      <c r="W87" s="108"/>
      <c r="X87" s="108"/>
      <c r="Y87" s="108"/>
      <c r="Z87" s="108"/>
      <c r="AA87" s="108"/>
      <c r="AB87" s="108"/>
      <c r="AC87" s="108"/>
      <c r="AD87" s="108"/>
      <c r="AE87" s="108"/>
      <c r="AF87" s="108"/>
      <c r="AG87" s="9"/>
      <c r="AH87" s="173"/>
      <c r="AI87" s="108"/>
      <c r="AJ87" s="108"/>
      <c r="AK87" s="108"/>
      <c r="AL87" s="108"/>
      <c r="AM87" s="108"/>
      <c r="AN87" s="108"/>
      <c r="AO87" s="108"/>
      <c r="AP87" s="108"/>
      <c r="AQ87" s="108"/>
      <c r="AR87" s="108"/>
      <c r="AS87" s="108"/>
      <c r="AT87" s="184"/>
      <c r="AW87" s="173"/>
      <c r="AX87" s="108"/>
      <c r="AY87" s="108"/>
      <c r="AZ87" s="108"/>
      <c r="BA87" s="108"/>
      <c r="BB87" s="108"/>
      <c r="BC87" s="108"/>
      <c r="BD87" s="108"/>
      <c r="BE87" s="108"/>
      <c r="BF87" s="108"/>
      <c r="BG87" s="108"/>
      <c r="BH87" s="108"/>
      <c r="BI87" s="184"/>
    </row>
    <row r="88" spans="3:61" ht="15.75" thickBot="1" x14ac:dyDescent="0.3">
      <c r="C88" s="243"/>
      <c r="D88" s="108"/>
      <c r="E88" s="108"/>
      <c r="F88" s="108"/>
      <c r="G88" s="108"/>
      <c r="H88" s="108"/>
      <c r="I88" s="108"/>
      <c r="K88" s="108"/>
      <c r="L88" s="108"/>
      <c r="M88" s="108"/>
      <c r="N88" s="108"/>
      <c r="O88" s="243"/>
      <c r="P88" s="243"/>
      <c r="Q88" s="243"/>
      <c r="S88" s="243"/>
      <c r="T88" s="108"/>
      <c r="U88" s="108"/>
      <c r="V88" s="108"/>
      <c r="W88" s="108"/>
      <c r="X88" s="108"/>
      <c r="Y88" s="108"/>
      <c r="AA88" s="108"/>
      <c r="AB88" s="108"/>
      <c r="AC88" s="108"/>
      <c r="AD88" s="108"/>
      <c r="AE88" s="243"/>
      <c r="AF88" s="243"/>
      <c r="AG88" s="9"/>
      <c r="AH88" s="173">
        <v>8</v>
      </c>
      <c r="AI88" s="108" t="s">
        <v>213</v>
      </c>
      <c r="AJ88" s="108"/>
      <c r="AK88" s="108"/>
      <c r="AL88" s="108"/>
      <c r="AM88" s="108"/>
      <c r="AN88" s="108"/>
      <c r="AP88" s="108"/>
      <c r="AQ88" s="108"/>
      <c r="AR88" s="108"/>
      <c r="AS88" s="108"/>
      <c r="AT88" s="293">
        <f ca="1">IF(AT68="4 (i)", VLOOKUP(AT86, '4D. RI automated tables'!$B$14:$D$18,3,TRUE), IF(AT68="4 (ii)", VLOOKUP(AT86, '4D. RI automated tables'!$B$22:$D$26,3,TRUE), IF(AT68="4 (iii)", VLOOKUP(AT86, '4D. RI automated tables'!$B$30:$D$34,3,TRUE), IF(AT68="4 (iv)", VLOOKUP(AT86, '4D. RI automated tables'!$B$38:$D$42,3,TRUE), IF(AT68="4 (v)", VLOOKUP(AT86, '4D. RI automated tables'!$B$46:$D$50,3,TRUE))  ))))</f>
        <v>2</v>
      </c>
      <c r="AW88" s="173">
        <v>8</v>
      </c>
      <c r="AX88" s="108" t="s">
        <v>214</v>
      </c>
      <c r="AY88" s="108"/>
      <c r="AZ88" s="108"/>
      <c r="BA88" s="108"/>
      <c r="BB88" s="108"/>
      <c r="BC88" s="108"/>
      <c r="BE88" s="108"/>
      <c r="BF88" s="108"/>
      <c r="BG88" s="108"/>
      <c r="BH88" s="108"/>
      <c r="BI88" s="293">
        <f ca="1">IF(BI68="4 (i)", VLOOKUP(BI86, '4D. RI automated tables'!$B$14:$D$18,3,TRUE), IF(BI68="4 (ii)", VLOOKUP(BI86, '4D. RI automated tables'!$B$22:$D$26,3,TRUE), IF(BI68="4 (iii)", VLOOKUP(BI86, '4D. RI automated tables'!$B$30:$D$34,3,TRUE), IF(BI68="4 (iv)", VLOOKUP(BI86, '4D. RI automated tables'!$B$38:$D$42,3,TRUE), IF(BI68="4 (v)", VLOOKUP(BI86, '4D. RI automated tables'!$B$46:$D$50,3,TRUE))  ))))</f>
        <v>1</v>
      </c>
    </row>
    <row r="89" spans="3:61" ht="15.75" thickBot="1" x14ac:dyDescent="0.3">
      <c r="C89" s="243"/>
      <c r="D89" s="108"/>
      <c r="E89" s="108"/>
      <c r="F89" s="108"/>
      <c r="G89" s="108"/>
      <c r="H89" s="108"/>
      <c r="I89" s="108"/>
      <c r="J89" s="108"/>
      <c r="K89" s="108"/>
      <c r="L89" s="108"/>
      <c r="M89" s="108"/>
      <c r="N89" s="108"/>
      <c r="O89" s="108"/>
      <c r="P89" s="108"/>
      <c r="Q89" s="108"/>
      <c r="S89" s="243"/>
      <c r="T89" s="108"/>
      <c r="U89" s="108"/>
      <c r="V89" s="108"/>
      <c r="W89" s="108"/>
      <c r="X89" s="108"/>
      <c r="Y89" s="108"/>
      <c r="Z89" s="108"/>
      <c r="AA89" s="108"/>
      <c r="AB89" s="108"/>
      <c r="AC89" s="108"/>
      <c r="AD89" s="108"/>
      <c r="AE89" s="108"/>
      <c r="AF89" s="108"/>
      <c r="AG89" s="9"/>
      <c r="AH89" s="173"/>
      <c r="AI89" s="108"/>
      <c r="AJ89" s="108"/>
      <c r="AK89" s="108"/>
      <c r="AL89" s="108"/>
      <c r="AM89" s="108"/>
      <c r="AN89" s="108"/>
      <c r="AO89" s="108"/>
      <c r="AP89" s="108"/>
      <c r="AQ89" s="108"/>
      <c r="AR89" s="108"/>
      <c r="AS89" s="108"/>
      <c r="AT89" s="184"/>
      <c r="AW89" s="173"/>
      <c r="AX89" s="108"/>
      <c r="AY89" s="108"/>
      <c r="AZ89" s="108"/>
      <c r="BA89" s="108"/>
      <c r="BB89" s="108"/>
      <c r="BC89" s="108"/>
      <c r="BD89" s="108"/>
      <c r="BE89" s="108"/>
      <c r="BF89" s="108"/>
      <c r="BG89" s="108"/>
      <c r="BH89" s="108"/>
      <c r="BI89" s="184"/>
    </row>
    <row r="90" spans="3:61" ht="15.75" thickBot="1" x14ac:dyDescent="0.3">
      <c r="C90" s="243"/>
      <c r="D90" s="108"/>
      <c r="E90" s="108"/>
      <c r="F90" s="108"/>
      <c r="G90" s="108"/>
      <c r="H90" s="108"/>
      <c r="I90" s="108"/>
      <c r="K90" s="108"/>
      <c r="L90" s="108"/>
      <c r="M90" s="108"/>
      <c r="N90" s="108"/>
      <c r="O90" s="243"/>
      <c r="P90" s="243"/>
      <c r="Q90" s="243"/>
      <c r="S90" s="243"/>
      <c r="T90" s="108"/>
      <c r="U90" s="108"/>
      <c r="V90" s="108"/>
      <c r="W90" s="108"/>
      <c r="X90" s="108"/>
      <c r="Y90" s="108"/>
      <c r="AA90" s="108"/>
      <c r="AB90" s="108"/>
      <c r="AC90" s="108"/>
      <c r="AD90" s="108"/>
      <c r="AE90" s="243"/>
      <c r="AF90" s="243"/>
      <c r="AG90" s="9"/>
      <c r="AH90" s="173">
        <v>9</v>
      </c>
      <c r="AI90" s="108" t="s">
        <v>605</v>
      </c>
      <c r="AJ90" s="108"/>
      <c r="AK90" s="108"/>
      <c r="AL90" s="108"/>
      <c r="AM90" s="108"/>
      <c r="AN90" s="108"/>
      <c r="AP90" s="108"/>
      <c r="AQ90" s="108"/>
      <c r="AR90" s="108"/>
      <c r="AS90" s="108"/>
      <c r="AT90" s="298" t="str">
        <f ca="1">CONCATENATE(AT88,AT66)</f>
        <v>2B</v>
      </c>
      <c r="AW90" s="173">
        <v>9</v>
      </c>
      <c r="AX90" s="108" t="s">
        <v>606</v>
      </c>
      <c r="AY90" s="108"/>
      <c r="AZ90" s="108"/>
      <c r="BA90" s="108"/>
      <c r="BB90" s="108"/>
      <c r="BC90" s="108"/>
      <c r="BE90" s="108"/>
      <c r="BF90" s="108"/>
      <c r="BG90" s="108"/>
      <c r="BH90" s="108"/>
      <c r="BI90" s="298" t="str">
        <f ca="1">CONCATENATE(BI88,BI66)</f>
        <v>1B</v>
      </c>
    </row>
    <row r="91" spans="3:61" ht="15.75" thickBot="1" x14ac:dyDescent="0.3">
      <c r="C91" s="243"/>
      <c r="D91" s="108"/>
      <c r="E91" s="108"/>
      <c r="F91" s="108"/>
      <c r="G91" s="108"/>
      <c r="H91" s="108"/>
      <c r="I91" s="108"/>
      <c r="K91" s="108"/>
      <c r="L91" s="108"/>
      <c r="M91" s="108"/>
      <c r="N91" s="512"/>
      <c r="O91" s="512"/>
      <c r="P91" s="512"/>
      <c r="Q91" s="243"/>
      <c r="S91" s="243"/>
      <c r="T91" s="108"/>
      <c r="U91" s="108"/>
      <c r="V91" s="108"/>
      <c r="W91" s="108"/>
      <c r="X91" s="108"/>
      <c r="Y91" s="108"/>
      <c r="AA91" s="108"/>
      <c r="AB91" s="108"/>
      <c r="AC91" s="512"/>
      <c r="AD91" s="512"/>
      <c r="AE91" s="512"/>
      <c r="AF91" s="243"/>
      <c r="AG91" s="9"/>
      <c r="AH91" s="173">
        <v>10</v>
      </c>
      <c r="AI91" s="108" t="s">
        <v>578</v>
      </c>
      <c r="AJ91" s="108"/>
      <c r="AK91" s="108"/>
      <c r="AL91" s="108"/>
      <c r="AM91" s="108"/>
      <c r="AN91" s="108"/>
      <c r="AP91" s="108"/>
      <c r="AQ91" s="108"/>
      <c r="AR91" s="608" t="str">
        <f ca="1">VLOOKUP(AT90,'4D. RI automated tables'!B55:C79,2,FALSE)</f>
        <v>Tolerable</v>
      </c>
      <c r="AS91" s="609"/>
      <c r="AT91" s="610"/>
      <c r="AW91" s="173">
        <v>10</v>
      </c>
      <c r="AX91" s="108" t="s">
        <v>579</v>
      </c>
      <c r="AY91" s="108"/>
      <c r="AZ91" s="108"/>
      <c r="BA91" s="108"/>
      <c r="BB91" s="108"/>
      <c r="BC91" s="108"/>
      <c r="BE91" s="108"/>
      <c r="BF91" s="108"/>
      <c r="BG91" s="608" t="str">
        <f ca="1">VLOOKUP(BI90,'4D. RI automated tables'!B55:C79,2,FALSE)</f>
        <v>Acceptable</v>
      </c>
      <c r="BH91" s="609"/>
      <c r="BI91" s="610"/>
    </row>
    <row r="92" spans="3:61" x14ac:dyDescent="0.25">
      <c r="C92" s="108"/>
      <c r="D92" s="108"/>
      <c r="E92" s="108"/>
      <c r="F92" s="108"/>
      <c r="G92" s="108"/>
      <c r="H92" s="108"/>
      <c r="I92" s="108"/>
      <c r="J92" s="108"/>
      <c r="K92" s="108"/>
      <c r="L92" s="108"/>
      <c r="M92" s="108"/>
      <c r="N92" s="108"/>
      <c r="O92" s="108"/>
      <c r="S92" s="108"/>
      <c r="T92" s="108"/>
      <c r="U92" s="108"/>
      <c r="V92" s="108"/>
      <c r="W92" s="108"/>
      <c r="X92" s="108"/>
      <c r="Y92" s="108"/>
      <c r="Z92" s="108"/>
      <c r="AA92" s="108"/>
      <c r="AB92" s="108"/>
      <c r="AC92" s="108"/>
      <c r="AD92" s="108"/>
      <c r="AE92" s="108"/>
      <c r="AF92" s="108"/>
      <c r="AG92" s="9"/>
      <c r="AH92" s="176"/>
      <c r="AI92" s="177"/>
      <c r="AJ92" s="177"/>
      <c r="AK92" s="177"/>
      <c r="AL92" s="177"/>
      <c r="AM92" s="177"/>
      <c r="AN92" s="177"/>
      <c r="AO92" s="177"/>
      <c r="AP92" s="177"/>
      <c r="AQ92" s="177"/>
      <c r="AR92" s="177"/>
      <c r="AS92" s="177"/>
      <c r="AT92" s="185"/>
      <c r="AW92" s="176"/>
      <c r="AX92" s="177"/>
      <c r="AY92" s="177"/>
      <c r="AZ92" s="177"/>
      <c r="BA92" s="177"/>
      <c r="BB92" s="177"/>
      <c r="BC92" s="177"/>
      <c r="BD92" s="177"/>
      <c r="BE92" s="177"/>
      <c r="BF92" s="177"/>
      <c r="BG92" s="177"/>
      <c r="BH92" s="177"/>
      <c r="BI92" s="185"/>
    </row>
    <row r="94" spans="3:61" ht="18.75" customHeight="1" x14ac:dyDescent="0.25">
      <c r="H94" s="607"/>
      <c r="I94" s="607"/>
      <c r="J94" s="607"/>
      <c r="K94" s="607"/>
      <c r="L94" s="607"/>
      <c r="M94" s="607"/>
      <c r="N94" s="607"/>
      <c r="O94" s="607"/>
      <c r="P94" s="607"/>
      <c r="Q94" s="607"/>
      <c r="R94" s="607"/>
      <c r="S94" s="607"/>
      <c r="T94" s="607"/>
      <c r="U94" s="607"/>
      <c r="V94" s="607"/>
      <c r="W94" s="607"/>
      <c r="X94" s="607"/>
      <c r="Y94" s="607"/>
      <c r="Z94" s="607"/>
      <c r="AA94" s="607"/>
      <c r="AB94" s="607"/>
      <c r="AC94" s="607"/>
      <c r="AD94" s="607"/>
      <c r="AE94" s="607"/>
      <c r="AF94" s="607"/>
      <c r="AG94" s="607"/>
      <c r="AH94" s="607"/>
      <c r="AI94" s="607"/>
      <c r="AJ94" s="607"/>
      <c r="AK94" s="607"/>
      <c r="AL94" s="607"/>
      <c r="AM94" s="607"/>
      <c r="AN94" s="607"/>
      <c r="AO94" s="607"/>
      <c r="AP94" s="607"/>
      <c r="AQ94" s="607"/>
      <c r="AR94" s="607"/>
      <c r="AS94" s="607"/>
      <c r="AT94" s="607"/>
      <c r="AU94" s="607"/>
      <c r="AV94" s="607"/>
      <c r="AW94" s="607"/>
      <c r="AX94" s="607"/>
      <c r="AY94" s="607"/>
      <c r="AZ94" s="607"/>
      <c r="BA94" s="607"/>
      <c r="BB94" s="607"/>
      <c r="BC94" s="607"/>
      <c r="BD94" s="607"/>
      <c r="BE94" s="607"/>
      <c r="BF94" s="607"/>
      <c r="BG94" s="607"/>
      <c r="BH94" s="607"/>
      <c r="BI94" s="607"/>
    </row>
    <row r="95" spans="3:61" x14ac:dyDescent="0.25">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row>
  </sheetData>
  <mergeCells count="235">
    <mergeCell ref="AW62:BJ62"/>
    <mergeCell ref="AW58:BJ58"/>
    <mergeCell ref="AH47:AT47"/>
    <mergeCell ref="AX77:AY77"/>
    <mergeCell ref="AX78:AY78"/>
    <mergeCell ref="AX79:AY79"/>
    <mergeCell ref="AI72:AJ72"/>
    <mergeCell ref="AI73:AJ73"/>
    <mergeCell ref="AI74:AJ74"/>
    <mergeCell ref="AI75:AJ75"/>
    <mergeCell ref="AI76:AJ76"/>
    <mergeCell ref="AI77:AJ77"/>
    <mergeCell ref="AI78:AJ78"/>
    <mergeCell ref="AI79:AJ79"/>
    <mergeCell ref="AN77:AO77"/>
    <mergeCell ref="AN76:AO76"/>
    <mergeCell ref="AX75:AY75"/>
    <mergeCell ref="AX76:AY76"/>
    <mergeCell ref="BK11:BL11"/>
    <mergeCell ref="P11:R20"/>
    <mergeCell ref="AE11:AF20"/>
    <mergeCell ref="H94:BI94"/>
    <mergeCell ref="BG91:BI91"/>
    <mergeCell ref="AR91:AT91"/>
    <mergeCell ref="AC91:AE91"/>
    <mergeCell ref="B1:C1"/>
    <mergeCell ref="BA1:BG1"/>
    <mergeCell ref="B2:C2"/>
    <mergeCell ref="B3:M3"/>
    <mergeCell ref="B4:M4"/>
    <mergeCell ref="B5:M5"/>
    <mergeCell ref="B6:M6"/>
    <mergeCell ref="S31:AE31"/>
    <mergeCell ref="AH31:AT31"/>
    <mergeCell ref="AW31:BI31"/>
    <mergeCell ref="AH29:AT29"/>
    <mergeCell ref="AW29:BI29"/>
    <mergeCell ref="B29:P29"/>
    <mergeCell ref="B31:P31"/>
    <mergeCell ref="AX72:AY72"/>
    <mergeCell ref="AX73:AY73"/>
    <mergeCell ref="AH34:AT34"/>
    <mergeCell ref="B8:C8"/>
    <mergeCell ref="B9:C9"/>
    <mergeCell ref="B10:C12"/>
    <mergeCell ref="D10:AF10"/>
    <mergeCell ref="AG10:AG12"/>
    <mergeCell ref="S22:AE22"/>
    <mergeCell ref="AH22:AT22"/>
    <mergeCell ref="AW22:BI22"/>
    <mergeCell ref="B13:C20"/>
    <mergeCell ref="AG13:AG20"/>
    <mergeCell ref="Q9:R9"/>
    <mergeCell ref="B22:P22"/>
    <mergeCell ref="D11:O11"/>
    <mergeCell ref="S11:AD11"/>
    <mergeCell ref="AH11:AS11"/>
    <mergeCell ref="AW11:BH11"/>
    <mergeCell ref="BM13:BM20"/>
    <mergeCell ref="B30:P30"/>
    <mergeCell ref="B23:P23"/>
    <mergeCell ref="B24:P24"/>
    <mergeCell ref="B25:P25"/>
    <mergeCell ref="S23:AE23"/>
    <mergeCell ref="AH23:AT23"/>
    <mergeCell ref="AW23:BI23"/>
    <mergeCell ref="S24:AE24"/>
    <mergeCell ref="AH24:AT24"/>
    <mergeCell ref="AW24:BI24"/>
    <mergeCell ref="S25:AE25"/>
    <mergeCell ref="AH25:AT25"/>
    <mergeCell ref="AW25:BI25"/>
    <mergeCell ref="S30:AE30"/>
    <mergeCell ref="AH30:AT30"/>
    <mergeCell ref="AW30:BI30"/>
    <mergeCell ref="B26:P26"/>
    <mergeCell ref="B27:P27"/>
    <mergeCell ref="B28:P28"/>
    <mergeCell ref="S29:AE29"/>
    <mergeCell ref="BL13:BL20"/>
    <mergeCell ref="S26:AE26"/>
    <mergeCell ref="AH26:AT26"/>
    <mergeCell ref="B32:P32"/>
    <mergeCell ref="B33:P33"/>
    <mergeCell ref="B34:P34"/>
    <mergeCell ref="S35:AE35"/>
    <mergeCell ref="AH35:AT35"/>
    <mergeCell ref="AW35:BI35"/>
    <mergeCell ref="B35:P35"/>
    <mergeCell ref="S32:AE32"/>
    <mergeCell ref="AH32:AT32"/>
    <mergeCell ref="AW32:BI32"/>
    <mergeCell ref="S33:AE33"/>
    <mergeCell ref="AH33:AT33"/>
    <mergeCell ref="AW33:BI33"/>
    <mergeCell ref="S34:AE34"/>
    <mergeCell ref="B38:P38"/>
    <mergeCell ref="B39:P39"/>
    <mergeCell ref="S38:AE38"/>
    <mergeCell ref="AH38:AT38"/>
    <mergeCell ref="AW38:BI38"/>
    <mergeCell ref="S39:AE39"/>
    <mergeCell ref="AH39:AT39"/>
    <mergeCell ref="AW39:BI39"/>
    <mergeCell ref="AW26:BI26"/>
    <mergeCell ref="S27:AE27"/>
    <mergeCell ref="AH27:AT27"/>
    <mergeCell ref="AW27:BI27"/>
    <mergeCell ref="S28:AE28"/>
    <mergeCell ref="AH28:AT28"/>
    <mergeCell ref="AW28:BI28"/>
    <mergeCell ref="B36:P36"/>
    <mergeCell ref="B37:P37"/>
    <mergeCell ref="S36:AE36"/>
    <mergeCell ref="AH36:AT36"/>
    <mergeCell ref="AW36:BI36"/>
    <mergeCell ref="S37:AE37"/>
    <mergeCell ref="AH37:AT37"/>
    <mergeCell ref="AW37:BI37"/>
    <mergeCell ref="AW34:BI34"/>
    <mergeCell ref="AH43:AT43"/>
    <mergeCell ref="AW43:BI43"/>
    <mergeCell ref="B44:P44"/>
    <mergeCell ref="S44:AE44"/>
    <mergeCell ref="AH44:AT44"/>
    <mergeCell ref="B46:P46"/>
    <mergeCell ref="B48:P48"/>
    <mergeCell ref="B40:P40"/>
    <mergeCell ref="S40:AE40"/>
    <mergeCell ref="AH40:AT40"/>
    <mergeCell ref="AW40:BI40"/>
    <mergeCell ref="AW44:BI44"/>
    <mergeCell ref="AW47:BI47"/>
    <mergeCell ref="S48:AE48"/>
    <mergeCell ref="I79:J79"/>
    <mergeCell ref="Y79:Z79"/>
    <mergeCell ref="AN79:AO79"/>
    <mergeCell ref="N91:P91"/>
    <mergeCell ref="AK80:AL80"/>
    <mergeCell ref="I72:J72"/>
    <mergeCell ref="Y72:Z72"/>
    <mergeCell ref="AN72:AO72"/>
    <mergeCell ref="I76:J76"/>
    <mergeCell ref="Y76:Z76"/>
    <mergeCell ref="I77:J77"/>
    <mergeCell ref="Y77:Z77"/>
    <mergeCell ref="I75:J75"/>
    <mergeCell ref="Y75:Z75"/>
    <mergeCell ref="AN75:AO75"/>
    <mergeCell ref="I73:J73"/>
    <mergeCell ref="Y73:Z73"/>
    <mergeCell ref="AN73:AO73"/>
    <mergeCell ref="I74:J74"/>
    <mergeCell ref="Y74:Z74"/>
    <mergeCell ref="AN74:AO74"/>
    <mergeCell ref="I78:J78"/>
    <mergeCell ref="Y78:Z78"/>
    <mergeCell ref="AN78:AO78"/>
    <mergeCell ref="B53:P53"/>
    <mergeCell ref="S53:AE53"/>
    <mergeCell ref="AH53:AT53"/>
    <mergeCell ref="AW53:BI53"/>
    <mergeCell ref="B54:P54"/>
    <mergeCell ref="S54:AE54"/>
    <mergeCell ref="AH54:AT54"/>
    <mergeCell ref="AW54:BI54"/>
    <mergeCell ref="B60:Q60"/>
    <mergeCell ref="B59:Q59"/>
    <mergeCell ref="S59:AF59"/>
    <mergeCell ref="B58:Q58"/>
    <mergeCell ref="B55:P55"/>
    <mergeCell ref="S55:AE55"/>
    <mergeCell ref="AH55:AT55"/>
    <mergeCell ref="AW55:BI55"/>
    <mergeCell ref="AW60:BJ60"/>
    <mergeCell ref="B61:Q61"/>
    <mergeCell ref="AX74:AY74"/>
    <mergeCell ref="AH59:AT59"/>
    <mergeCell ref="AH61:AT61"/>
    <mergeCell ref="AW59:BI59"/>
    <mergeCell ref="AW61:BI61"/>
    <mergeCell ref="AT11:AU11"/>
    <mergeCell ref="AT13:AT20"/>
    <mergeCell ref="BI11:BJ20"/>
    <mergeCell ref="B62:Q62"/>
    <mergeCell ref="S58:AF58"/>
    <mergeCell ref="S60:AF60"/>
    <mergeCell ref="S61:AF61"/>
    <mergeCell ref="S62:AF62"/>
    <mergeCell ref="AH58:AU58"/>
    <mergeCell ref="AH60:AU60"/>
    <mergeCell ref="AH62:AU62"/>
    <mergeCell ref="B45:P45"/>
    <mergeCell ref="S45:AE45"/>
    <mergeCell ref="AH46:AT46"/>
    <mergeCell ref="AW46:BI46"/>
    <mergeCell ref="B47:P47"/>
    <mergeCell ref="S46:AE46"/>
    <mergeCell ref="S47:AE47"/>
    <mergeCell ref="B49:P49"/>
    <mergeCell ref="S49:AE49"/>
    <mergeCell ref="AH49:AT49"/>
    <mergeCell ref="B41:P41"/>
    <mergeCell ref="S41:AE41"/>
    <mergeCell ref="N3:BK3"/>
    <mergeCell ref="N4:BK4"/>
    <mergeCell ref="N5:BK5"/>
    <mergeCell ref="N6:BK6"/>
    <mergeCell ref="AU13:AU20"/>
    <mergeCell ref="AH48:AT48"/>
    <mergeCell ref="AW48:BI48"/>
    <mergeCell ref="AW49:BI49"/>
    <mergeCell ref="BK13:BK20"/>
    <mergeCell ref="AH41:AT41"/>
    <mergeCell ref="AW41:BI41"/>
    <mergeCell ref="AH45:AT45"/>
    <mergeCell ref="AW45:BI45"/>
    <mergeCell ref="B42:P42"/>
    <mergeCell ref="S42:AE42"/>
    <mergeCell ref="AH42:AT42"/>
    <mergeCell ref="AW42:BI42"/>
    <mergeCell ref="B43:P43"/>
    <mergeCell ref="S43:AE43"/>
    <mergeCell ref="B50:P50"/>
    <mergeCell ref="S50:AE50"/>
    <mergeCell ref="AH50:AT50"/>
    <mergeCell ref="AW50:BI50"/>
    <mergeCell ref="B51:P51"/>
    <mergeCell ref="S51:AE51"/>
    <mergeCell ref="AH51:AT51"/>
    <mergeCell ref="AW51:BI51"/>
    <mergeCell ref="B52:P52"/>
    <mergeCell ref="S52:AE52"/>
    <mergeCell ref="AH52:AT52"/>
    <mergeCell ref="AW52:BI52"/>
  </mergeCells>
  <phoneticPr fontId="115" type="noConversion"/>
  <hyperlinks>
    <hyperlink ref="AO1" location="Contents!A1" display="&lt;&lt;&lt;" xr:uid="{00000000-0004-0000-0600-000000000000}"/>
  </hyperlinks>
  <pageMargins left="0.25" right="0.25" top="0.75" bottom="0.75" header="0.3" footer="0.3"/>
  <pageSetup paperSize="8" scale="38"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N61"/>
  <sheetViews>
    <sheetView showGridLines="0" zoomScaleNormal="100" zoomScaleSheetLayoutView="90" workbookViewId="0">
      <selection activeCell="H52" sqref="H52"/>
    </sheetView>
  </sheetViews>
  <sheetFormatPr defaultRowHeight="15" x14ac:dyDescent="0.25"/>
  <cols>
    <col min="1" max="1" width="2.85546875" customWidth="1"/>
    <col min="2" max="2" width="5.42578125" customWidth="1"/>
    <col min="3" max="3" width="13" customWidth="1"/>
    <col min="5" max="5" width="9.85546875" customWidth="1"/>
    <col min="6" max="7" width="10.5703125" customWidth="1"/>
    <col min="8" max="8" width="9.85546875" customWidth="1"/>
    <col min="9" max="9" width="8.85546875" customWidth="1"/>
    <col min="10" max="10" width="8.42578125" customWidth="1"/>
    <col min="11" max="11" width="11" customWidth="1"/>
    <col min="14" max="14" width="10.85546875" customWidth="1"/>
    <col min="15" max="16" width="2.42578125" customWidth="1"/>
  </cols>
  <sheetData>
    <row r="1" spans="2:11" ht="18.75" x14ac:dyDescent="0.3">
      <c r="B1" s="25" t="s">
        <v>215</v>
      </c>
      <c r="J1" s="56" t="s">
        <v>41</v>
      </c>
      <c r="K1" s="223"/>
    </row>
    <row r="2" spans="2:11" ht="10.5" customHeight="1" x14ac:dyDescent="0.3">
      <c r="B2" s="32"/>
      <c r="J2" s="56"/>
      <c r="K2" s="156"/>
    </row>
    <row r="3" spans="2:11" ht="15" customHeight="1" x14ac:dyDescent="0.3">
      <c r="B3" s="32" t="s">
        <v>216</v>
      </c>
    </row>
    <row r="4" spans="2:11" ht="18" customHeight="1" x14ac:dyDescent="0.3">
      <c r="B4" s="32" t="s">
        <v>217</v>
      </c>
    </row>
    <row r="5" spans="2:11" ht="11.45" customHeight="1" x14ac:dyDescent="0.3">
      <c r="B5" s="32"/>
    </row>
    <row r="6" spans="2:11" x14ac:dyDescent="0.25">
      <c r="B6" s="51" t="s">
        <v>218</v>
      </c>
    </row>
    <row r="7" spans="2:11" ht="14.45" customHeight="1" x14ac:dyDescent="0.25">
      <c r="B7" s="628" t="s">
        <v>219</v>
      </c>
      <c r="C7" s="628"/>
      <c r="D7" s="629" t="s">
        <v>220</v>
      </c>
      <c r="E7" s="630"/>
      <c r="F7" s="630"/>
      <c r="G7" s="630"/>
      <c r="H7" s="631"/>
      <c r="I7" s="628" t="s">
        <v>221</v>
      </c>
      <c r="J7" s="628"/>
      <c r="K7" s="628"/>
    </row>
    <row r="8" spans="2:11" x14ac:dyDescent="0.25">
      <c r="B8" s="476" t="s">
        <v>222</v>
      </c>
      <c r="C8" s="476"/>
      <c r="D8" s="632" t="s">
        <v>223</v>
      </c>
      <c r="E8" s="633"/>
      <c r="F8" s="633"/>
      <c r="G8" s="633"/>
      <c r="H8" s="634"/>
      <c r="I8" s="635">
        <v>1</v>
      </c>
      <c r="J8" s="635"/>
      <c r="K8" s="635"/>
    </row>
    <row r="9" spans="2:11" x14ac:dyDescent="0.25">
      <c r="B9" s="476" t="s">
        <v>224</v>
      </c>
      <c r="C9" s="476"/>
      <c r="D9" s="632" t="s">
        <v>225</v>
      </c>
      <c r="E9" s="633"/>
      <c r="F9" s="633"/>
      <c r="G9" s="633"/>
      <c r="H9" s="634"/>
      <c r="I9" s="635">
        <v>2</v>
      </c>
      <c r="J9" s="635"/>
      <c r="K9" s="635"/>
    </row>
    <row r="10" spans="2:11" x14ac:dyDescent="0.25">
      <c r="B10" s="476" t="s">
        <v>226</v>
      </c>
      <c r="C10" s="476"/>
      <c r="D10" s="632" t="s">
        <v>227</v>
      </c>
      <c r="E10" s="633"/>
      <c r="F10" s="633"/>
      <c r="G10" s="633"/>
      <c r="H10" s="634"/>
      <c r="I10" s="635">
        <v>3</v>
      </c>
      <c r="J10" s="635"/>
      <c r="K10" s="635"/>
    </row>
    <row r="11" spans="2:11" x14ac:dyDescent="0.25">
      <c r="B11" s="476" t="s">
        <v>228</v>
      </c>
      <c r="C11" s="476"/>
      <c r="D11" s="632" t="s">
        <v>229</v>
      </c>
      <c r="E11" s="633"/>
      <c r="F11" s="633"/>
      <c r="G11" s="633"/>
      <c r="H11" s="634"/>
      <c r="I11" s="635">
        <v>4</v>
      </c>
      <c r="J11" s="635"/>
      <c r="K11" s="635"/>
    </row>
    <row r="12" spans="2:11" x14ac:dyDescent="0.25">
      <c r="B12" s="476" t="s">
        <v>230</v>
      </c>
      <c r="C12" s="476"/>
      <c r="D12" s="632" t="s">
        <v>231</v>
      </c>
      <c r="E12" s="633"/>
      <c r="F12" s="633"/>
      <c r="G12" s="633"/>
      <c r="H12" s="634"/>
      <c r="I12" s="635">
        <v>5</v>
      </c>
      <c r="J12" s="635"/>
      <c r="K12" s="635"/>
    </row>
    <row r="13" spans="2:11" x14ac:dyDescent="0.25">
      <c r="B13" s="53" t="s">
        <v>232</v>
      </c>
    </row>
    <row r="15" spans="2:11" x14ac:dyDescent="0.25">
      <c r="B15" s="51" t="s">
        <v>233</v>
      </c>
    </row>
    <row r="16" spans="2:11" ht="27.95" customHeight="1" x14ac:dyDescent="0.25">
      <c r="B16" s="628" t="s">
        <v>234</v>
      </c>
      <c r="C16" s="629"/>
      <c r="D16" s="628" t="s">
        <v>235</v>
      </c>
      <c r="E16" s="628"/>
      <c r="F16" s="149"/>
      <c r="G16" s="149"/>
      <c r="H16" s="149"/>
      <c r="I16" s="149"/>
      <c r="J16" s="149"/>
    </row>
    <row r="17" spans="2:13" ht="14.45" customHeight="1" x14ac:dyDescent="0.25">
      <c r="B17" s="476">
        <v>1</v>
      </c>
      <c r="C17" s="632"/>
      <c r="D17" s="636">
        <v>2</v>
      </c>
      <c r="E17" s="636"/>
      <c r="F17" s="1"/>
      <c r="G17" s="651" t="s">
        <v>236</v>
      </c>
      <c r="H17" s="651"/>
      <c r="I17" s="651"/>
      <c r="J17" s="651"/>
      <c r="K17" s="651"/>
      <c r="L17" s="651"/>
    </row>
    <row r="18" spans="2:13" ht="14.45" customHeight="1" x14ac:dyDescent="0.25">
      <c r="B18" s="476">
        <v>2</v>
      </c>
      <c r="C18" s="632"/>
      <c r="D18" s="636">
        <v>4</v>
      </c>
      <c r="E18" s="636"/>
      <c r="F18" s="1"/>
      <c r="G18" s="651"/>
      <c r="H18" s="651"/>
      <c r="I18" s="651"/>
      <c r="J18" s="651"/>
      <c r="K18" s="651"/>
      <c r="L18" s="651"/>
    </row>
    <row r="19" spans="2:13" x14ac:dyDescent="0.25">
      <c r="B19" s="476">
        <v>3</v>
      </c>
      <c r="C19" s="632"/>
      <c r="D19" s="636">
        <v>3</v>
      </c>
      <c r="E19" s="636"/>
      <c r="F19" s="1"/>
      <c r="G19" s="651"/>
      <c r="H19" s="651"/>
      <c r="I19" s="651"/>
      <c r="J19" s="651"/>
      <c r="K19" s="651"/>
      <c r="L19" s="651"/>
    </row>
    <row r="20" spans="2:13" x14ac:dyDescent="0.25">
      <c r="B20" s="476">
        <v>4</v>
      </c>
      <c r="C20" s="632"/>
      <c r="D20" s="636">
        <v>3</v>
      </c>
      <c r="E20" s="636"/>
      <c r="F20" s="1"/>
      <c r="G20" s="651"/>
      <c r="H20" s="651"/>
      <c r="I20" s="651"/>
      <c r="J20" s="651"/>
      <c r="K20" s="651"/>
      <c r="L20" s="651"/>
      <c r="M20" s="157"/>
    </row>
    <row r="21" spans="2:13" x14ac:dyDescent="0.25">
      <c r="B21" s="476">
        <v>5</v>
      </c>
      <c r="C21" s="632"/>
      <c r="D21" s="636">
        <v>2</v>
      </c>
      <c r="E21" s="636"/>
      <c r="F21" s="1"/>
      <c r="G21" s="651"/>
      <c r="H21" s="651"/>
      <c r="I21" s="651"/>
      <c r="J21" s="651"/>
      <c r="K21" s="651"/>
      <c r="L21" s="651"/>
    </row>
    <row r="22" spans="2:13" x14ac:dyDescent="0.25">
      <c r="B22" s="476">
        <v>6</v>
      </c>
      <c r="C22" s="632"/>
      <c r="D22" s="652">
        <v>1</v>
      </c>
      <c r="E22" s="652"/>
      <c r="G22" s="651"/>
      <c r="H22" s="651"/>
      <c r="I22" s="651"/>
      <c r="J22" s="651"/>
      <c r="K22" s="651"/>
      <c r="L22" s="651"/>
    </row>
    <row r="23" spans="2:13" x14ac:dyDescent="0.25">
      <c r="B23" s="476">
        <v>7</v>
      </c>
      <c r="C23" s="632"/>
      <c r="D23" s="652"/>
      <c r="E23" s="652"/>
      <c r="G23" s="651"/>
      <c r="H23" s="651"/>
      <c r="I23" s="651"/>
      <c r="J23" s="651"/>
      <c r="K23" s="651"/>
      <c r="L23" s="651"/>
    </row>
    <row r="24" spans="2:13" ht="15.75" thickBot="1" x14ac:dyDescent="0.3">
      <c r="B24" s="476">
        <v>8</v>
      </c>
      <c r="C24" s="632"/>
      <c r="D24" s="641"/>
      <c r="E24" s="641"/>
      <c r="G24" s="651"/>
      <c r="H24" s="651"/>
      <c r="I24" s="651"/>
      <c r="J24" s="651"/>
      <c r="K24" s="651"/>
      <c r="L24" s="651"/>
    </row>
    <row r="25" spans="2:13" ht="15.75" thickBot="1" x14ac:dyDescent="0.3">
      <c r="B25" s="642"/>
      <c r="C25" s="643"/>
      <c r="D25" s="644">
        <f>SUM(D17:D24)</f>
        <v>15</v>
      </c>
      <c r="E25" s="645"/>
      <c r="F25" s="51" t="s">
        <v>237</v>
      </c>
    </row>
    <row r="26" spans="2:13" ht="15.75" thickBot="1" x14ac:dyDescent="0.3">
      <c r="B26" s="151"/>
      <c r="C26" s="151"/>
      <c r="D26" s="644">
        <v>12</v>
      </c>
      <c r="E26" s="645"/>
      <c r="F26" s="51" t="s">
        <v>238</v>
      </c>
    </row>
    <row r="27" spans="2:13" x14ac:dyDescent="0.25">
      <c r="B27" s="151"/>
      <c r="C27" s="151"/>
      <c r="D27" s="152"/>
      <c r="E27" s="152"/>
      <c r="F27" s="51"/>
    </row>
    <row r="28" spans="2:13" x14ac:dyDescent="0.25">
      <c r="B28" s="51" t="s">
        <v>239</v>
      </c>
    </row>
    <row r="29" spans="2:13" x14ac:dyDescent="0.25">
      <c r="B29" s="646" t="s">
        <v>798</v>
      </c>
      <c r="C29" s="646"/>
      <c r="D29" s="647" t="s">
        <v>240</v>
      </c>
      <c r="E29" s="648"/>
      <c r="F29" s="659" t="s">
        <v>241</v>
      </c>
      <c r="G29" s="660"/>
      <c r="H29" s="663" t="s">
        <v>242</v>
      </c>
      <c r="I29" s="660"/>
      <c r="J29" s="663" t="s">
        <v>243</v>
      </c>
      <c r="K29" s="660"/>
      <c r="L29" s="150"/>
    </row>
    <row r="30" spans="2:13" x14ac:dyDescent="0.25">
      <c r="B30" s="646"/>
      <c r="C30" s="646"/>
      <c r="D30" s="649"/>
      <c r="E30" s="650"/>
      <c r="F30" s="661"/>
      <c r="G30" s="662"/>
      <c r="H30" s="664"/>
      <c r="I30" s="662"/>
      <c r="J30" s="664"/>
      <c r="K30" s="662"/>
      <c r="L30" s="150"/>
    </row>
    <row r="31" spans="2:13" x14ac:dyDescent="0.25">
      <c r="B31" s="637" t="s">
        <v>262</v>
      </c>
      <c r="C31" s="637"/>
      <c r="D31" s="638" t="s">
        <v>244</v>
      </c>
      <c r="E31" s="638" t="s">
        <v>245</v>
      </c>
      <c r="F31" s="638">
        <v>2</v>
      </c>
      <c r="G31" s="638"/>
      <c r="H31" s="639">
        <v>10</v>
      </c>
      <c r="I31" s="639"/>
      <c r="J31" s="640" t="s">
        <v>246</v>
      </c>
      <c r="K31" s="640"/>
    </row>
    <row r="32" spans="2:13" x14ac:dyDescent="0.25">
      <c r="B32" s="637" t="s">
        <v>266</v>
      </c>
      <c r="C32" s="637"/>
      <c r="D32" s="638" t="s">
        <v>247</v>
      </c>
      <c r="E32" s="638" t="s">
        <v>247</v>
      </c>
      <c r="F32" s="638">
        <v>3</v>
      </c>
      <c r="G32" s="638"/>
      <c r="H32" s="639">
        <v>15</v>
      </c>
      <c r="I32" s="639"/>
      <c r="J32" s="640" t="s">
        <v>248</v>
      </c>
      <c r="K32" s="640"/>
    </row>
    <row r="33" spans="2:14" x14ac:dyDescent="0.25">
      <c r="B33" s="637" t="s">
        <v>270</v>
      </c>
      <c r="C33" s="637"/>
      <c r="D33" s="638" t="s">
        <v>251</v>
      </c>
      <c r="E33" s="638" t="s">
        <v>249</v>
      </c>
      <c r="F33" s="638">
        <v>4</v>
      </c>
      <c r="G33" s="638"/>
      <c r="H33" s="639">
        <v>20</v>
      </c>
      <c r="I33" s="639"/>
      <c r="J33" s="640" t="s">
        <v>250</v>
      </c>
      <c r="K33" s="640"/>
    </row>
    <row r="34" spans="2:14" x14ac:dyDescent="0.25">
      <c r="B34" s="637" t="s">
        <v>122</v>
      </c>
      <c r="C34" s="637"/>
      <c r="D34" s="638" t="s">
        <v>615</v>
      </c>
      <c r="E34" s="638" t="s">
        <v>251</v>
      </c>
      <c r="F34" s="638">
        <v>6</v>
      </c>
      <c r="G34" s="638"/>
      <c r="H34" s="639">
        <v>30</v>
      </c>
      <c r="I34" s="639"/>
      <c r="J34" s="640" t="s">
        <v>252</v>
      </c>
      <c r="K34" s="640"/>
    </row>
    <row r="35" spans="2:14" x14ac:dyDescent="0.25">
      <c r="B35" s="637" t="s">
        <v>117</v>
      </c>
      <c r="C35" s="637"/>
      <c r="D35" s="638" t="s">
        <v>253</v>
      </c>
      <c r="E35" s="638" t="s">
        <v>253</v>
      </c>
      <c r="F35" s="638">
        <v>8</v>
      </c>
      <c r="G35" s="638"/>
      <c r="H35" s="639">
        <v>40</v>
      </c>
      <c r="I35" s="639"/>
      <c r="J35" s="640" t="s">
        <v>254</v>
      </c>
      <c r="K35" s="640"/>
    </row>
    <row r="36" spans="2:14" x14ac:dyDescent="0.25">
      <c r="B36" s="53" t="s">
        <v>255</v>
      </c>
    </row>
    <row r="39" spans="2:14" x14ac:dyDescent="0.25">
      <c r="B39" s="51" t="s">
        <v>256</v>
      </c>
      <c r="I39" s="51" t="s">
        <v>257</v>
      </c>
    </row>
    <row r="40" spans="2:14" x14ac:dyDescent="0.25">
      <c r="B40" s="656" t="s">
        <v>258</v>
      </c>
      <c r="C40" s="656"/>
      <c r="D40" s="656" t="s">
        <v>259</v>
      </c>
      <c r="E40" s="656"/>
      <c r="F40" s="656" t="s">
        <v>260</v>
      </c>
      <c r="G40" s="656"/>
      <c r="I40" s="656" t="s">
        <v>258</v>
      </c>
      <c r="J40" s="656"/>
      <c r="K40" s="656" t="s">
        <v>259</v>
      </c>
      <c r="L40" s="656"/>
      <c r="M40" s="656" t="s">
        <v>260</v>
      </c>
      <c r="N40" s="656"/>
    </row>
    <row r="41" spans="2:14" x14ac:dyDescent="0.25">
      <c r="B41" s="653" t="s">
        <v>261</v>
      </c>
      <c r="C41" s="653"/>
      <c r="D41" s="638">
        <v>5</v>
      </c>
      <c r="E41" s="638"/>
      <c r="F41" s="654" t="s">
        <v>799</v>
      </c>
      <c r="G41" s="655" t="s">
        <v>263</v>
      </c>
      <c r="I41" s="653" t="s">
        <v>264</v>
      </c>
      <c r="J41" s="653"/>
      <c r="K41" s="638">
        <v>5</v>
      </c>
      <c r="L41" s="638"/>
      <c r="M41" s="654" t="s">
        <v>799</v>
      </c>
      <c r="N41" s="655" t="s">
        <v>263</v>
      </c>
    </row>
    <row r="42" spans="2:14" x14ac:dyDescent="0.25">
      <c r="B42" s="653" t="s">
        <v>265</v>
      </c>
      <c r="C42" s="653"/>
      <c r="D42" s="638">
        <v>4</v>
      </c>
      <c r="E42" s="638"/>
      <c r="F42" s="654" t="s">
        <v>800</v>
      </c>
      <c r="G42" s="655" t="s">
        <v>267</v>
      </c>
      <c r="I42" s="653" t="s">
        <v>268</v>
      </c>
      <c r="J42" s="653"/>
      <c r="K42" s="638">
        <v>4</v>
      </c>
      <c r="L42" s="638"/>
      <c r="M42" s="654" t="s">
        <v>800</v>
      </c>
      <c r="N42" s="655" t="s">
        <v>267</v>
      </c>
    </row>
    <row r="43" spans="2:14" x14ac:dyDescent="0.25">
      <c r="B43" s="653" t="s">
        <v>269</v>
      </c>
      <c r="C43" s="653"/>
      <c r="D43" s="638">
        <v>3</v>
      </c>
      <c r="E43" s="638"/>
      <c r="F43" s="654" t="s">
        <v>801</v>
      </c>
      <c r="G43" s="655" t="s">
        <v>271</v>
      </c>
      <c r="I43" s="653" t="s">
        <v>272</v>
      </c>
      <c r="J43" s="653"/>
      <c r="K43" s="638">
        <v>3</v>
      </c>
      <c r="L43" s="638"/>
      <c r="M43" s="654" t="s">
        <v>801</v>
      </c>
      <c r="N43" s="655" t="s">
        <v>271</v>
      </c>
    </row>
    <row r="44" spans="2:14" x14ac:dyDescent="0.25">
      <c r="B44" s="653" t="s">
        <v>273</v>
      </c>
      <c r="C44" s="653"/>
      <c r="D44" s="638">
        <v>2</v>
      </c>
      <c r="E44" s="638"/>
      <c r="F44" s="654" t="s">
        <v>802</v>
      </c>
      <c r="G44" s="655" t="s">
        <v>274</v>
      </c>
      <c r="I44" s="653" t="s">
        <v>275</v>
      </c>
      <c r="J44" s="653"/>
      <c r="K44" s="638">
        <v>2</v>
      </c>
      <c r="L44" s="638"/>
      <c r="M44" s="654" t="s">
        <v>802</v>
      </c>
      <c r="N44" s="655" t="s">
        <v>274</v>
      </c>
    </row>
    <row r="45" spans="2:14" ht="26.25" customHeight="1" x14ac:dyDescent="0.25">
      <c r="B45" s="653" t="s">
        <v>276</v>
      </c>
      <c r="C45" s="653"/>
      <c r="D45" s="638">
        <v>1</v>
      </c>
      <c r="E45" s="638"/>
      <c r="F45" s="657" t="s">
        <v>803</v>
      </c>
      <c r="G45" s="658" t="s">
        <v>277</v>
      </c>
      <c r="I45" s="653" t="s">
        <v>278</v>
      </c>
      <c r="J45" s="653"/>
      <c r="K45" s="638">
        <v>1</v>
      </c>
      <c r="L45" s="638"/>
      <c r="M45" s="657" t="s">
        <v>803</v>
      </c>
      <c r="N45" s="658" t="s">
        <v>277</v>
      </c>
    </row>
    <row r="47" spans="2:14" x14ac:dyDescent="0.25">
      <c r="B47" s="51" t="s">
        <v>279</v>
      </c>
      <c r="I47" s="51" t="s">
        <v>280</v>
      </c>
    </row>
    <row r="48" spans="2:14" x14ac:dyDescent="0.25">
      <c r="B48" s="656" t="s">
        <v>258</v>
      </c>
      <c r="C48" s="656"/>
      <c r="D48" s="656" t="s">
        <v>259</v>
      </c>
      <c r="E48" s="656"/>
      <c r="F48" s="656" t="s">
        <v>260</v>
      </c>
      <c r="G48" s="656"/>
      <c r="I48" s="656" t="s">
        <v>258</v>
      </c>
      <c r="J48" s="656"/>
      <c r="K48" s="656" t="s">
        <v>259</v>
      </c>
      <c r="L48" s="656"/>
      <c r="M48" s="656" t="s">
        <v>260</v>
      </c>
      <c r="N48" s="656"/>
    </row>
    <row r="49" spans="2:14" x14ac:dyDescent="0.25">
      <c r="B49" s="653" t="s">
        <v>281</v>
      </c>
      <c r="C49" s="653"/>
      <c r="D49" s="638">
        <v>5</v>
      </c>
      <c r="E49" s="638"/>
      <c r="F49" s="654" t="s">
        <v>799</v>
      </c>
      <c r="G49" s="655" t="s">
        <v>263</v>
      </c>
      <c r="I49" s="653" t="s">
        <v>282</v>
      </c>
      <c r="J49" s="653"/>
      <c r="K49" s="638">
        <v>5</v>
      </c>
      <c r="L49" s="638"/>
      <c r="M49" s="654" t="s">
        <v>799</v>
      </c>
      <c r="N49" s="655" t="s">
        <v>263</v>
      </c>
    </row>
    <row r="50" spans="2:14" x14ac:dyDescent="0.25">
      <c r="B50" s="653" t="s">
        <v>283</v>
      </c>
      <c r="C50" s="653"/>
      <c r="D50" s="638">
        <v>4</v>
      </c>
      <c r="E50" s="638"/>
      <c r="F50" s="654" t="s">
        <v>800</v>
      </c>
      <c r="G50" s="655" t="s">
        <v>267</v>
      </c>
      <c r="I50" s="653" t="s">
        <v>284</v>
      </c>
      <c r="J50" s="653"/>
      <c r="K50" s="638">
        <v>4</v>
      </c>
      <c r="L50" s="638"/>
      <c r="M50" s="654" t="s">
        <v>800</v>
      </c>
      <c r="N50" s="655" t="s">
        <v>267</v>
      </c>
    </row>
    <row r="51" spans="2:14" x14ac:dyDescent="0.25">
      <c r="B51" s="653" t="s">
        <v>285</v>
      </c>
      <c r="C51" s="653"/>
      <c r="D51" s="638">
        <v>3</v>
      </c>
      <c r="E51" s="638"/>
      <c r="F51" s="654" t="s">
        <v>801</v>
      </c>
      <c r="G51" s="655" t="s">
        <v>271</v>
      </c>
      <c r="I51" s="653" t="s">
        <v>286</v>
      </c>
      <c r="J51" s="653"/>
      <c r="K51" s="638">
        <v>3</v>
      </c>
      <c r="L51" s="638"/>
      <c r="M51" s="654" t="s">
        <v>801</v>
      </c>
      <c r="N51" s="655" t="s">
        <v>271</v>
      </c>
    </row>
    <row r="52" spans="2:14" x14ac:dyDescent="0.25">
      <c r="B52" s="653" t="s">
        <v>287</v>
      </c>
      <c r="C52" s="653"/>
      <c r="D52" s="638">
        <v>2</v>
      </c>
      <c r="E52" s="638"/>
      <c r="F52" s="654" t="s">
        <v>802</v>
      </c>
      <c r="G52" s="655" t="s">
        <v>274</v>
      </c>
      <c r="I52" s="653" t="s">
        <v>288</v>
      </c>
      <c r="J52" s="653"/>
      <c r="K52" s="638">
        <v>2</v>
      </c>
      <c r="L52" s="638"/>
      <c r="M52" s="654" t="s">
        <v>802</v>
      </c>
      <c r="N52" s="655" t="s">
        <v>274</v>
      </c>
    </row>
    <row r="53" spans="2:14" ht="26.25" customHeight="1" x14ac:dyDescent="0.25">
      <c r="B53" s="653" t="s">
        <v>289</v>
      </c>
      <c r="C53" s="653"/>
      <c r="D53" s="638">
        <v>1</v>
      </c>
      <c r="E53" s="638"/>
      <c r="F53" s="657" t="s">
        <v>803</v>
      </c>
      <c r="G53" s="658" t="s">
        <v>277</v>
      </c>
      <c r="I53" s="653" t="s">
        <v>290</v>
      </c>
      <c r="J53" s="653"/>
      <c r="K53" s="638">
        <v>1</v>
      </c>
      <c r="L53" s="638"/>
      <c r="M53" s="657" t="s">
        <v>803</v>
      </c>
      <c r="N53" s="658" t="s">
        <v>277</v>
      </c>
    </row>
    <row r="55" spans="2:14" x14ac:dyDescent="0.25">
      <c r="I55" s="51" t="s">
        <v>291</v>
      </c>
    </row>
    <row r="56" spans="2:14" x14ac:dyDescent="0.25">
      <c r="I56" s="656" t="s">
        <v>258</v>
      </c>
      <c r="J56" s="656"/>
      <c r="K56" s="656" t="s">
        <v>259</v>
      </c>
      <c r="L56" s="656"/>
      <c r="M56" s="656" t="s">
        <v>260</v>
      </c>
      <c r="N56" s="656"/>
    </row>
    <row r="57" spans="2:14" x14ac:dyDescent="0.25">
      <c r="I57" s="653" t="s">
        <v>292</v>
      </c>
      <c r="J57" s="653"/>
      <c r="K57" s="638">
        <v>5</v>
      </c>
      <c r="L57" s="638"/>
      <c r="M57" s="654" t="s">
        <v>799</v>
      </c>
      <c r="N57" s="655" t="s">
        <v>263</v>
      </c>
    </row>
    <row r="58" spans="2:14" x14ac:dyDescent="0.25">
      <c r="I58" s="653" t="s">
        <v>293</v>
      </c>
      <c r="J58" s="653"/>
      <c r="K58" s="638">
        <v>4</v>
      </c>
      <c r="L58" s="638"/>
      <c r="M58" s="654" t="s">
        <v>800</v>
      </c>
      <c r="N58" s="655" t="s">
        <v>267</v>
      </c>
    </row>
    <row r="59" spans="2:14" x14ac:dyDescent="0.25">
      <c r="I59" s="653" t="s">
        <v>294</v>
      </c>
      <c r="J59" s="653"/>
      <c r="K59" s="638">
        <v>3</v>
      </c>
      <c r="L59" s="638"/>
      <c r="M59" s="654" t="s">
        <v>801</v>
      </c>
      <c r="N59" s="655" t="s">
        <v>271</v>
      </c>
    </row>
    <row r="60" spans="2:14" x14ac:dyDescent="0.25">
      <c r="I60" s="653" t="s">
        <v>295</v>
      </c>
      <c r="J60" s="653"/>
      <c r="K60" s="638">
        <v>2</v>
      </c>
      <c r="L60" s="638"/>
      <c r="M60" s="654" t="s">
        <v>802</v>
      </c>
      <c r="N60" s="655" t="s">
        <v>274</v>
      </c>
    </row>
    <row r="61" spans="2:14" ht="24" customHeight="1" x14ac:dyDescent="0.25">
      <c r="I61" s="653" t="s">
        <v>296</v>
      </c>
      <c r="J61" s="653"/>
      <c r="K61" s="638">
        <v>1</v>
      </c>
      <c r="L61" s="638"/>
      <c r="M61" s="657" t="s">
        <v>803</v>
      </c>
      <c r="N61" s="658" t="s">
        <v>277</v>
      </c>
    </row>
  </sheetData>
  <mergeCells count="160">
    <mergeCell ref="I56:J56"/>
    <mergeCell ref="K56:L56"/>
    <mergeCell ref="M56:N56"/>
    <mergeCell ref="I57:J57"/>
    <mergeCell ref="K57:L57"/>
    <mergeCell ref="M57:N57"/>
    <mergeCell ref="F29:G30"/>
    <mergeCell ref="H29:I30"/>
    <mergeCell ref="J29:K30"/>
    <mergeCell ref="I60:J60"/>
    <mergeCell ref="K60:L60"/>
    <mergeCell ref="M60:N60"/>
    <mergeCell ref="I61:J61"/>
    <mergeCell ref="K61:L61"/>
    <mergeCell ref="M61:N61"/>
    <mergeCell ref="I58:J58"/>
    <mergeCell ref="K58:L58"/>
    <mergeCell ref="M58:N58"/>
    <mergeCell ref="I59:J59"/>
    <mergeCell ref="K59:L59"/>
    <mergeCell ref="M59:N59"/>
    <mergeCell ref="B53:C53"/>
    <mergeCell ref="D53:E53"/>
    <mergeCell ref="F53:G53"/>
    <mergeCell ref="I53:J53"/>
    <mergeCell ref="K53:L53"/>
    <mergeCell ref="M53:N53"/>
    <mergeCell ref="B52:C52"/>
    <mergeCell ref="D52:E52"/>
    <mergeCell ref="F52:G52"/>
    <mergeCell ref="I52:J52"/>
    <mergeCell ref="K52:L52"/>
    <mergeCell ref="M52:N52"/>
    <mergeCell ref="B51:C51"/>
    <mergeCell ref="D51:E51"/>
    <mergeCell ref="F51:G51"/>
    <mergeCell ref="I51:J51"/>
    <mergeCell ref="K51:L51"/>
    <mergeCell ref="M51:N51"/>
    <mergeCell ref="B50:C50"/>
    <mergeCell ref="D50:E50"/>
    <mergeCell ref="F50:G50"/>
    <mergeCell ref="I50:J50"/>
    <mergeCell ref="K50:L50"/>
    <mergeCell ref="M50:N50"/>
    <mergeCell ref="B49:C49"/>
    <mergeCell ref="D49:E49"/>
    <mergeCell ref="F49:G49"/>
    <mergeCell ref="I49:J49"/>
    <mergeCell ref="K49:L49"/>
    <mergeCell ref="M49:N49"/>
    <mergeCell ref="B48:C48"/>
    <mergeCell ref="D48:E48"/>
    <mergeCell ref="F48:G48"/>
    <mergeCell ref="I48:J48"/>
    <mergeCell ref="K48:L48"/>
    <mergeCell ref="M48:N48"/>
    <mergeCell ref="B45:C45"/>
    <mergeCell ref="D45:E45"/>
    <mergeCell ref="F45:G45"/>
    <mergeCell ref="I45:J45"/>
    <mergeCell ref="K45:L45"/>
    <mergeCell ref="M45:N45"/>
    <mergeCell ref="B44:C44"/>
    <mergeCell ref="D44:E44"/>
    <mergeCell ref="F44:G44"/>
    <mergeCell ref="I44:J44"/>
    <mergeCell ref="K44:L44"/>
    <mergeCell ref="M44:N44"/>
    <mergeCell ref="B43:C43"/>
    <mergeCell ref="D43:E43"/>
    <mergeCell ref="F43:G43"/>
    <mergeCell ref="I43:J43"/>
    <mergeCell ref="K43:L43"/>
    <mergeCell ref="M43:N43"/>
    <mergeCell ref="B42:C42"/>
    <mergeCell ref="D42:E42"/>
    <mergeCell ref="F42:G42"/>
    <mergeCell ref="I42:J42"/>
    <mergeCell ref="K42:L42"/>
    <mergeCell ref="M42:N42"/>
    <mergeCell ref="B41:C41"/>
    <mergeCell ref="D41:E41"/>
    <mergeCell ref="F41:G41"/>
    <mergeCell ref="I41:J41"/>
    <mergeCell ref="K41:L41"/>
    <mergeCell ref="M41:N41"/>
    <mergeCell ref="B40:C40"/>
    <mergeCell ref="D40:E40"/>
    <mergeCell ref="F40:G40"/>
    <mergeCell ref="I40:J40"/>
    <mergeCell ref="K40:L40"/>
    <mergeCell ref="M40:N40"/>
    <mergeCell ref="B34:C34"/>
    <mergeCell ref="D34:E34"/>
    <mergeCell ref="F34:G34"/>
    <mergeCell ref="H34:I34"/>
    <mergeCell ref="J34:K34"/>
    <mergeCell ref="B35:C35"/>
    <mergeCell ref="D35:E35"/>
    <mergeCell ref="F35:G35"/>
    <mergeCell ref="H35:I35"/>
    <mergeCell ref="J35:K35"/>
    <mergeCell ref="B32:C32"/>
    <mergeCell ref="D32:E32"/>
    <mergeCell ref="F32:G32"/>
    <mergeCell ref="H32:I32"/>
    <mergeCell ref="J32:K32"/>
    <mergeCell ref="B33:C33"/>
    <mergeCell ref="D33:E33"/>
    <mergeCell ref="F33:G33"/>
    <mergeCell ref="H33:I33"/>
    <mergeCell ref="J33:K33"/>
    <mergeCell ref="B31:C31"/>
    <mergeCell ref="D31:E31"/>
    <mergeCell ref="F31:G31"/>
    <mergeCell ref="H31:I31"/>
    <mergeCell ref="J31:K31"/>
    <mergeCell ref="B24:C24"/>
    <mergeCell ref="D24:E24"/>
    <mergeCell ref="B25:C25"/>
    <mergeCell ref="D25:E25"/>
    <mergeCell ref="D26:E26"/>
    <mergeCell ref="B29:C30"/>
    <mergeCell ref="D29:E30"/>
    <mergeCell ref="G17:L24"/>
    <mergeCell ref="D20:E20"/>
    <mergeCell ref="B21:C21"/>
    <mergeCell ref="D21:E21"/>
    <mergeCell ref="B22:C22"/>
    <mergeCell ref="D22:E22"/>
    <mergeCell ref="B23:C23"/>
    <mergeCell ref="D23:E23"/>
    <mergeCell ref="B16:C16"/>
    <mergeCell ref="D16:E16"/>
    <mergeCell ref="B17:C17"/>
    <mergeCell ref="D17:E17"/>
    <mergeCell ref="B18:C18"/>
    <mergeCell ref="D18:E18"/>
    <mergeCell ref="B19:C19"/>
    <mergeCell ref="D19:E19"/>
    <mergeCell ref="B20:C20"/>
    <mergeCell ref="B12:C12"/>
    <mergeCell ref="D12:H12"/>
    <mergeCell ref="I12:K12"/>
    <mergeCell ref="B9:C9"/>
    <mergeCell ref="D9:H9"/>
    <mergeCell ref="I9:K9"/>
    <mergeCell ref="B10:C10"/>
    <mergeCell ref="D10:H10"/>
    <mergeCell ref="I10:K10"/>
    <mergeCell ref="B7:C7"/>
    <mergeCell ref="D7:H7"/>
    <mergeCell ref="I7:K7"/>
    <mergeCell ref="B8:C8"/>
    <mergeCell ref="D8:H8"/>
    <mergeCell ref="I8:K8"/>
    <mergeCell ref="B11:C11"/>
    <mergeCell ref="D11:H11"/>
    <mergeCell ref="I11:K11"/>
  </mergeCells>
  <hyperlinks>
    <hyperlink ref="J1" location="Contents!A1" display="&lt;&lt;&lt;" xr:uid="{00000000-0004-0000-0700-000000000000}"/>
  </hyperlinks>
  <pageMargins left="0.7" right="0.7" top="0.75" bottom="0.75" header="0.3" footer="0.3"/>
  <pageSetup paperSize="9" orientation="landscape" r:id="rId1"/>
  <ignoredErrors>
    <ignoredError sqref="I44 I51 I58 B53" twoDigitTextYear="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T73"/>
  <sheetViews>
    <sheetView showGridLines="0" zoomScale="110" zoomScaleNormal="110" zoomScaleSheetLayoutView="100" workbookViewId="0">
      <selection activeCell="B5" sqref="B5"/>
    </sheetView>
  </sheetViews>
  <sheetFormatPr defaultRowHeight="15" x14ac:dyDescent="0.25"/>
  <cols>
    <col min="1" max="1" width="1.85546875" customWidth="1"/>
    <col min="2" max="2" width="30.42578125" customWidth="1"/>
    <col min="3" max="3" width="6.5703125" customWidth="1"/>
    <col min="4" max="4" width="3.85546875" customWidth="1"/>
    <col min="5" max="8" width="3.5703125" bestFit="1" customWidth="1"/>
    <col min="9" max="12" width="3.5703125" customWidth="1"/>
    <col min="13" max="13" width="3.5703125" bestFit="1" customWidth="1"/>
    <col min="14" max="14" width="3.85546875" bestFit="1" customWidth="1"/>
    <col min="15" max="16" width="3.5703125" bestFit="1" customWidth="1"/>
    <col min="17" max="20" width="3.5703125" customWidth="1"/>
    <col min="21" max="21" width="3.5703125" bestFit="1" customWidth="1"/>
    <col min="22" max="22" width="5.28515625" customWidth="1"/>
    <col min="23" max="24" width="3.5703125" bestFit="1" customWidth="1"/>
    <col min="25" max="28" width="3.5703125" customWidth="1"/>
    <col min="29" max="32" width="3.5703125" bestFit="1" customWidth="1"/>
    <col min="33" max="38" width="3.42578125" customWidth="1"/>
    <col min="39" max="39" width="3" customWidth="1"/>
    <col min="40" max="55" width="3.42578125" customWidth="1"/>
  </cols>
  <sheetData>
    <row r="1" spans="2:46" x14ac:dyDescent="0.25">
      <c r="B1" t="s">
        <v>16</v>
      </c>
      <c r="D1" s="56" t="s">
        <v>41</v>
      </c>
      <c r="E1" s="674"/>
      <c r="F1" s="674"/>
      <c r="G1" s="674"/>
    </row>
    <row r="2" spans="2:46" x14ac:dyDescent="0.25">
      <c r="D2" s="56"/>
      <c r="E2" s="56"/>
      <c r="F2" s="56"/>
      <c r="P2" s="224"/>
      <c r="Q2" s="224"/>
      <c r="R2" s="224"/>
      <c r="S2" s="224"/>
      <c r="T2" s="224"/>
      <c r="U2" s="224"/>
      <c r="AS2" s="224"/>
      <c r="AT2" s="224"/>
    </row>
    <row r="3" spans="2:46" ht="18.75" x14ac:dyDescent="0.3">
      <c r="B3" s="32" t="s">
        <v>297</v>
      </c>
    </row>
    <row r="4" spans="2:46" ht="18.75" x14ac:dyDescent="0.3">
      <c r="B4" s="32"/>
    </row>
    <row r="5" spans="2:46" ht="18.75" x14ac:dyDescent="0.3">
      <c r="B5" s="32" t="s">
        <v>298</v>
      </c>
    </row>
    <row r="6" spans="2:46" ht="18.75" x14ac:dyDescent="0.3">
      <c r="B6" s="32"/>
    </row>
    <row r="7" spans="2:46" ht="18.75" x14ac:dyDescent="0.3">
      <c r="B7" s="32" t="s">
        <v>299</v>
      </c>
    </row>
    <row r="8" spans="2:46" ht="18.75" x14ac:dyDescent="0.3">
      <c r="B8" s="25" t="s">
        <v>300</v>
      </c>
    </row>
    <row r="9" spans="2:46" ht="18.75" x14ac:dyDescent="0.3">
      <c r="B9" s="25"/>
    </row>
    <row r="10" spans="2:46" ht="18.75" x14ac:dyDescent="0.3">
      <c r="B10" s="32" t="s">
        <v>301</v>
      </c>
    </row>
    <row r="11" spans="2:46" ht="18.75" x14ac:dyDescent="0.3">
      <c r="B11" s="25" t="s">
        <v>302</v>
      </c>
    </row>
    <row r="12" spans="2:46" ht="18.75" x14ac:dyDescent="0.3">
      <c r="B12" s="25"/>
    </row>
    <row r="13" spans="2:46" ht="18.75" x14ac:dyDescent="0.3">
      <c r="B13" s="32" t="s">
        <v>303</v>
      </c>
    </row>
    <row r="14" spans="2:46" ht="18.75" x14ac:dyDescent="0.3">
      <c r="B14" s="25" t="s">
        <v>304</v>
      </c>
    </row>
    <row r="15" spans="2:46" ht="18.75" x14ac:dyDescent="0.3">
      <c r="B15" s="25"/>
    </row>
    <row r="16" spans="2:46" ht="18.75" x14ac:dyDescent="0.3">
      <c r="B16" s="32" t="s">
        <v>305</v>
      </c>
    </row>
    <row r="17" spans="2:5" ht="18.75" x14ac:dyDescent="0.3">
      <c r="B17" s="25" t="s">
        <v>306</v>
      </c>
    </row>
    <row r="18" spans="2:5" ht="18.75" x14ac:dyDescent="0.3">
      <c r="B18" s="25"/>
    </row>
    <row r="19" spans="2:5" ht="18.75" x14ac:dyDescent="0.3">
      <c r="B19" s="32" t="s">
        <v>307</v>
      </c>
    </row>
    <row r="20" spans="2:5" ht="18.75" x14ac:dyDescent="0.3">
      <c r="B20" s="25" t="s">
        <v>308</v>
      </c>
    </row>
    <row r="21" spans="2:5" ht="18.75" x14ac:dyDescent="0.3">
      <c r="B21" s="25"/>
    </row>
    <row r="22" spans="2:5" ht="18.75" x14ac:dyDescent="0.3">
      <c r="B22" s="32" t="s">
        <v>309</v>
      </c>
    </row>
    <row r="23" spans="2:5" ht="18.75" x14ac:dyDescent="0.3">
      <c r="B23" s="25" t="s">
        <v>310</v>
      </c>
    </row>
    <row r="24" spans="2:5" ht="18.75" x14ac:dyDescent="0.3">
      <c r="B24" s="25"/>
    </row>
    <row r="25" spans="2:5" ht="18.75" x14ac:dyDescent="0.3">
      <c r="B25" s="66" t="s">
        <v>311</v>
      </c>
    </row>
    <row r="26" spans="2:5" ht="18.75" x14ac:dyDescent="0.3">
      <c r="B26" s="31" t="s">
        <v>312</v>
      </c>
    </row>
    <row r="28" spans="2:5" ht="19.5" thickBot="1" x14ac:dyDescent="0.35">
      <c r="B28" s="66" t="s">
        <v>313</v>
      </c>
      <c r="C28" s="27"/>
      <c r="D28" s="27"/>
      <c r="E28" s="27"/>
    </row>
    <row r="29" spans="2:5" x14ac:dyDescent="0.25">
      <c r="B29" s="231" t="s">
        <v>66</v>
      </c>
      <c r="C29" s="677" t="s">
        <v>314</v>
      </c>
      <c r="D29" s="678"/>
      <c r="E29" s="27"/>
    </row>
    <row r="30" spans="2:5" x14ac:dyDescent="0.25">
      <c r="B30" s="316" t="s">
        <v>230</v>
      </c>
      <c r="C30" s="636">
        <v>5</v>
      </c>
      <c r="D30" s="679"/>
      <c r="E30" s="27"/>
    </row>
    <row r="31" spans="2:5" x14ac:dyDescent="0.25">
      <c r="B31" s="316" t="s">
        <v>228</v>
      </c>
      <c r="C31" s="652">
        <v>4</v>
      </c>
      <c r="D31" s="680"/>
      <c r="E31" s="27"/>
    </row>
    <row r="32" spans="2:5" x14ac:dyDescent="0.25">
      <c r="B32" s="316" t="s">
        <v>226</v>
      </c>
      <c r="C32" s="652">
        <v>3</v>
      </c>
      <c r="D32" s="680"/>
      <c r="E32" s="27"/>
    </row>
    <row r="33" spans="2:38" x14ac:dyDescent="0.25">
      <c r="B33" s="316" t="s">
        <v>224</v>
      </c>
      <c r="C33" s="652">
        <v>2</v>
      </c>
      <c r="D33" s="680"/>
      <c r="E33" s="27"/>
    </row>
    <row r="34" spans="2:38" ht="15.75" thickBot="1" x14ac:dyDescent="0.3">
      <c r="B34" s="317" t="s">
        <v>222</v>
      </c>
      <c r="C34" s="681">
        <v>1</v>
      </c>
      <c r="D34" s="682"/>
      <c r="E34" s="27"/>
    </row>
    <row r="36" spans="2:38" ht="19.5" thickBot="1" x14ac:dyDescent="0.3">
      <c r="B36" s="309" t="s">
        <v>315</v>
      </c>
      <c r="M36" s="108" t="s">
        <v>316</v>
      </c>
    </row>
    <row r="37" spans="2:38" ht="179.25" customHeight="1" x14ac:dyDescent="0.25">
      <c r="B37" s="672" t="s">
        <v>788</v>
      </c>
      <c r="C37" s="673"/>
      <c r="D37" s="673"/>
      <c r="E37" s="327" t="str">
        <f>'4. SRM Wsht'!B24</f>
        <v>E-PC1:  Pilot review weather Report before departure [F/Ops SOP 2.5].</v>
      </c>
      <c r="F37" s="328" t="str">
        <f>'4. SRM Wsht'!B28</f>
        <v>E-PC2:  Pilot use of airborne weather radar [F/Ops SOP 4.2].</v>
      </c>
      <c r="G37" s="328" t="str">
        <f>'4. SRM Wsht'!B32</f>
        <v>E-PC3: Pilot request for deviation due to bad weather [F/Ops SOP 5.1].</v>
      </c>
      <c r="H37" s="328" t="str">
        <f>'4. SRM Wsht'!B36</f>
        <v>E-PC4:</v>
      </c>
      <c r="I37" s="328" t="str">
        <f>'4. SRM Wsht'!B40</f>
        <v>E-PC5:</v>
      </c>
      <c r="J37" s="328" t="str">
        <f>'4. SRM Wsht'!B44</f>
        <v>E-PC6:</v>
      </c>
      <c r="K37" s="328" t="str">
        <f>'4. SRM Wsht'!B48</f>
        <v>E-PC7:</v>
      </c>
      <c r="L37" s="330" t="str">
        <f>'4. SRM Wsht'!B52</f>
        <v>E-PC8:</v>
      </c>
      <c r="M37" s="327" t="str">
        <f>'4. SRM Wsht'!S24</f>
        <v>N-PC1: This is an illustrative New PC description.</v>
      </c>
      <c r="N37" s="328" t="str">
        <f>'4. SRM Wsht'!S28</f>
        <v>N-PC2: This is an illustrative New PC description.</v>
      </c>
      <c r="O37" s="328" t="str">
        <f>'4. SRM Wsht'!S32</f>
        <v>N-PC3:</v>
      </c>
      <c r="P37" s="328" t="str">
        <f>'4. SRM Wsht'!S36</f>
        <v>N-PC4:</v>
      </c>
      <c r="Q37" s="328" t="str">
        <f>'4. SRM Wsht'!S40</f>
        <v>N-PC5:</v>
      </c>
      <c r="R37" s="328" t="str">
        <f>'4. SRM Wsht'!S44</f>
        <v>N-PC6:</v>
      </c>
      <c r="S37" s="328" t="str">
        <f>'4. SRM Wsht'!S48</f>
        <v>N-PC7:</v>
      </c>
      <c r="T37" s="329" t="str">
        <f>'4. SRM Wsht'!S52</f>
        <v>N-PC8:</v>
      </c>
      <c r="U37" s="327" t="str">
        <f>'4. SRM Wsht'!AH24</f>
        <v>E-RM1: Pilot trained in UPRT [F/Ops 2.5.1].</v>
      </c>
      <c r="V37" s="328" t="str">
        <f>'4. SRM Wsht'!AH28</f>
        <v>E-RM2: Autopilot System will mitigate upset conditions [FCOM 3.1.2]</v>
      </c>
      <c r="W37" s="328" t="str">
        <f>'4. SRM Wsht'!AH32</f>
        <v>E-RM3: Pilot perform Upset Recovery when required [FCOM 4.1.2]</v>
      </c>
      <c r="X37" s="328" t="str">
        <f>'4. SRM Wsht'!AH36</f>
        <v xml:space="preserve">E-RM4: </v>
      </c>
      <c r="Y37" s="328" t="str">
        <f>'4. SRM Wsht'!AH40</f>
        <v xml:space="preserve">E-RM5: </v>
      </c>
      <c r="Z37" s="328" t="str">
        <f>'4. SRM Wsht'!AH44</f>
        <v xml:space="preserve">E-RM6: </v>
      </c>
      <c r="AA37" s="328" t="str">
        <f>'4. SRM Wsht'!AH48</f>
        <v xml:space="preserve">E-RM7: </v>
      </c>
      <c r="AB37" s="329" t="str">
        <f>'4. SRM Wsht'!AH52</f>
        <v xml:space="preserve">E-RM8: </v>
      </c>
      <c r="AC37" s="327" t="str">
        <f>'4. SRM Wsht'!AW24</f>
        <v>N-RM1: This is an illustrative New RM description</v>
      </c>
      <c r="AD37" s="328" t="str">
        <f>'4. SRM Wsht'!AW28</f>
        <v>N-RM2: This is an illustrative New RM description</v>
      </c>
      <c r="AE37" s="328" t="str">
        <f>'4. SRM Wsht'!AW32</f>
        <v>N-RM3: N-RM3: This is an illustrative New RM description</v>
      </c>
      <c r="AF37" s="328" t="str">
        <f>'4. SRM Wsht'!AW36</f>
        <v>N-RM4: N-RM4: This is an illustrative New RM description</v>
      </c>
      <c r="AG37" s="328" t="str">
        <f>'4. SRM Wsht'!AW40</f>
        <v>N-RM5:</v>
      </c>
      <c r="AH37" s="328" t="str">
        <f>'4. SRM Wsht'!AW44</f>
        <v>N-RM6:</v>
      </c>
      <c r="AI37" s="328" t="str">
        <f>'4. SRM Wsht'!AW48</f>
        <v>N-RM7:</v>
      </c>
      <c r="AJ37" s="330" t="str">
        <f>'4. SRM Wsht'!AW52</f>
        <v>N-RM8:</v>
      </c>
      <c r="AK37" s="237"/>
      <c r="AL37" s="237"/>
    </row>
    <row r="38" spans="2:38" x14ac:dyDescent="0.25">
      <c r="B38" s="667" t="s">
        <v>317</v>
      </c>
      <c r="C38" s="539"/>
      <c r="D38" s="539"/>
      <c r="E38" s="411">
        <v>3</v>
      </c>
      <c r="F38" s="412">
        <v>4</v>
      </c>
      <c r="G38" s="412">
        <v>4</v>
      </c>
      <c r="H38" s="413"/>
      <c r="I38" s="413"/>
      <c r="J38" s="412"/>
      <c r="K38" s="412"/>
      <c r="L38" s="414"/>
      <c r="M38" s="412">
        <v>5</v>
      </c>
      <c r="N38" s="412">
        <v>4</v>
      </c>
      <c r="O38" s="412"/>
      <c r="P38" s="412"/>
      <c r="Q38" s="412"/>
      <c r="R38" s="412"/>
      <c r="S38" s="412"/>
      <c r="T38" s="414"/>
      <c r="U38" s="415">
        <v>3</v>
      </c>
      <c r="V38" s="412">
        <v>3</v>
      </c>
      <c r="W38" s="412">
        <v>3</v>
      </c>
      <c r="X38" s="412"/>
      <c r="Y38" s="412"/>
      <c r="Z38" s="412"/>
      <c r="AA38" s="412"/>
      <c r="AB38" s="416"/>
      <c r="AC38" s="417">
        <v>1</v>
      </c>
      <c r="AD38" s="417">
        <v>4</v>
      </c>
      <c r="AE38" s="417">
        <v>2</v>
      </c>
      <c r="AF38" s="414">
        <v>3</v>
      </c>
      <c r="AG38" s="414"/>
      <c r="AH38" s="414"/>
      <c r="AI38" s="414"/>
      <c r="AJ38" s="416"/>
      <c r="AK38" s="238"/>
      <c r="AL38" s="200"/>
    </row>
    <row r="39" spans="2:38" x14ac:dyDescent="0.25">
      <c r="B39" s="667" t="s">
        <v>318</v>
      </c>
      <c r="C39" s="539"/>
      <c r="D39" s="539"/>
      <c r="E39" s="411">
        <v>4</v>
      </c>
      <c r="F39" s="412">
        <v>4</v>
      </c>
      <c r="G39" s="412">
        <v>4</v>
      </c>
      <c r="H39" s="413"/>
      <c r="I39" s="413"/>
      <c r="J39" s="412"/>
      <c r="K39" s="412"/>
      <c r="L39" s="414"/>
      <c r="M39" s="412">
        <v>5</v>
      </c>
      <c r="N39" s="412">
        <v>4</v>
      </c>
      <c r="O39" s="412"/>
      <c r="P39" s="412"/>
      <c r="Q39" s="412"/>
      <c r="R39" s="412"/>
      <c r="S39" s="412"/>
      <c r="T39" s="414"/>
      <c r="U39" s="415">
        <v>2</v>
      </c>
      <c r="V39" s="412">
        <v>3</v>
      </c>
      <c r="W39" s="412">
        <v>3</v>
      </c>
      <c r="X39" s="412"/>
      <c r="Y39" s="412"/>
      <c r="Z39" s="412"/>
      <c r="AA39" s="412"/>
      <c r="AB39" s="416"/>
      <c r="AC39" s="417">
        <v>1</v>
      </c>
      <c r="AD39" s="417">
        <v>4</v>
      </c>
      <c r="AE39" s="417">
        <v>2</v>
      </c>
      <c r="AF39" s="414">
        <v>3</v>
      </c>
      <c r="AG39" s="414"/>
      <c r="AH39" s="414"/>
      <c r="AI39" s="414"/>
      <c r="AJ39" s="416"/>
      <c r="AK39" s="238"/>
      <c r="AL39" s="200"/>
    </row>
    <row r="40" spans="2:38" x14ac:dyDescent="0.25">
      <c r="B40" s="667" t="s">
        <v>319</v>
      </c>
      <c r="C40" s="539"/>
      <c r="D40" s="539"/>
      <c r="E40" s="411">
        <v>3</v>
      </c>
      <c r="F40" s="412">
        <v>4</v>
      </c>
      <c r="G40" s="412">
        <v>4</v>
      </c>
      <c r="H40" s="413"/>
      <c r="I40" s="413"/>
      <c r="J40" s="412"/>
      <c r="K40" s="412"/>
      <c r="L40" s="414"/>
      <c r="M40" s="412">
        <v>5</v>
      </c>
      <c r="N40" s="412">
        <v>4</v>
      </c>
      <c r="O40" s="412"/>
      <c r="P40" s="412"/>
      <c r="Q40" s="412"/>
      <c r="R40" s="412"/>
      <c r="S40" s="412"/>
      <c r="T40" s="414"/>
      <c r="U40" s="415">
        <v>2</v>
      </c>
      <c r="V40" s="412">
        <v>2</v>
      </c>
      <c r="W40" s="412">
        <v>3</v>
      </c>
      <c r="X40" s="412"/>
      <c r="Y40" s="412"/>
      <c r="Z40" s="412"/>
      <c r="AA40" s="412"/>
      <c r="AB40" s="416"/>
      <c r="AC40" s="417">
        <v>1</v>
      </c>
      <c r="AD40" s="417">
        <v>4</v>
      </c>
      <c r="AE40" s="417">
        <v>2</v>
      </c>
      <c r="AF40" s="414">
        <v>3</v>
      </c>
      <c r="AG40" s="414"/>
      <c r="AH40" s="414"/>
      <c r="AI40" s="414"/>
      <c r="AJ40" s="416"/>
      <c r="AK40" s="238"/>
      <c r="AL40" s="200"/>
    </row>
    <row r="41" spans="2:38" x14ac:dyDescent="0.25">
      <c r="B41" s="667" t="s">
        <v>320</v>
      </c>
      <c r="C41" s="539"/>
      <c r="D41" s="539"/>
      <c r="E41" s="411">
        <v>3</v>
      </c>
      <c r="F41" s="412">
        <v>3</v>
      </c>
      <c r="G41" s="412">
        <v>3</v>
      </c>
      <c r="H41" s="413"/>
      <c r="I41" s="413"/>
      <c r="J41" s="412"/>
      <c r="K41" s="412"/>
      <c r="L41" s="414"/>
      <c r="M41" s="412">
        <v>5</v>
      </c>
      <c r="N41" s="412">
        <v>4</v>
      </c>
      <c r="O41" s="412"/>
      <c r="P41" s="412"/>
      <c r="Q41" s="412"/>
      <c r="R41" s="412"/>
      <c r="S41" s="412"/>
      <c r="T41" s="414"/>
      <c r="U41" s="415">
        <v>2</v>
      </c>
      <c r="V41" s="412">
        <v>2</v>
      </c>
      <c r="W41" s="412">
        <v>4</v>
      </c>
      <c r="X41" s="412"/>
      <c r="Y41" s="412"/>
      <c r="Z41" s="412"/>
      <c r="AA41" s="412"/>
      <c r="AB41" s="416"/>
      <c r="AC41" s="417">
        <v>1</v>
      </c>
      <c r="AD41" s="417">
        <v>4</v>
      </c>
      <c r="AE41" s="417">
        <v>2</v>
      </c>
      <c r="AF41" s="414">
        <v>3</v>
      </c>
      <c r="AG41" s="414"/>
      <c r="AH41" s="414"/>
      <c r="AI41" s="414"/>
      <c r="AJ41" s="416"/>
      <c r="AK41" s="238"/>
      <c r="AL41" s="200"/>
    </row>
    <row r="42" spans="2:38" x14ac:dyDescent="0.25">
      <c r="B42" s="667" t="s">
        <v>321</v>
      </c>
      <c r="C42" s="539"/>
      <c r="D42" s="539"/>
      <c r="E42" s="411">
        <v>2</v>
      </c>
      <c r="F42" s="412">
        <v>4</v>
      </c>
      <c r="G42" s="412">
        <v>3</v>
      </c>
      <c r="H42" s="413"/>
      <c r="I42" s="413"/>
      <c r="J42" s="412"/>
      <c r="K42" s="412"/>
      <c r="L42" s="414"/>
      <c r="M42" s="412">
        <v>5</v>
      </c>
      <c r="N42" s="412">
        <v>4</v>
      </c>
      <c r="O42" s="412"/>
      <c r="P42" s="412"/>
      <c r="Q42" s="412"/>
      <c r="R42" s="412"/>
      <c r="S42" s="412"/>
      <c r="T42" s="414"/>
      <c r="U42" s="415">
        <v>4</v>
      </c>
      <c r="V42" s="412">
        <v>2</v>
      </c>
      <c r="W42" s="412">
        <v>4</v>
      </c>
      <c r="X42" s="412"/>
      <c r="Y42" s="412"/>
      <c r="Z42" s="412"/>
      <c r="AA42" s="412"/>
      <c r="AB42" s="416"/>
      <c r="AC42" s="417">
        <v>1</v>
      </c>
      <c r="AD42" s="417">
        <v>4</v>
      </c>
      <c r="AE42" s="417">
        <v>2</v>
      </c>
      <c r="AF42" s="414">
        <v>3</v>
      </c>
      <c r="AG42" s="414"/>
      <c r="AH42" s="414"/>
      <c r="AI42" s="414"/>
      <c r="AJ42" s="416"/>
      <c r="AK42" s="238"/>
      <c r="AL42" s="200"/>
    </row>
    <row r="43" spans="2:38" x14ac:dyDescent="0.25">
      <c r="B43" s="667" t="s">
        <v>322</v>
      </c>
      <c r="C43" s="539"/>
      <c r="D43" s="539"/>
      <c r="E43" s="411">
        <v>3</v>
      </c>
      <c r="F43" s="412">
        <v>4</v>
      </c>
      <c r="G43" s="412">
        <v>4</v>
      </c>
      <c r="H43" s="413"/>
      <c r="I43" s="413"/>
      <c r="J43" s="412"/>
      <c r="K43" s="412"/>
      <c r="L43" s="414"/>
      <c r="M43" s="412">
        <v>5</v>
      </c>
      <c r="N43" s="412">
        <v>4</v>
      </c>
      <c r="O43" s="412"/>
      <c r="P43" s="412"/>
      <c r="Q43" s="412"/>
      <c r="R43" s="412"/>
      <c r="S43" s="412"/>
      <c r="T43" s="414"/>
      <c r="U43" s="415">
        <v>2</v>
      </c>
      <c r="V43" s="412">
        <v>3</v>
      </c>
      <c r="W43" s="412">
        <v>3</v>
      </c>
      <c r="X43" s="412"/>
      <c r="Y43" s="412"/>
      <c r="Z43" s="412"/>
      <c r="AA43" s="412"/>
      <c r="AB43" s="416"/>
      <c r="AC43" s="417">
        <v>1</v>
      </c>
      <c r="AD43" s="417">
        <v>4</v>
      </c>
      <c r="AE43" s="417">
        <v>2</v>
      </c>
      <c r="AF43" s="414">
        <v>3</v>
      </c>
      <c r="AG43" s="414"/>
      <c r="AH43" s="414"/>
      <c r="AI43" s="414"/>
      <c r="AJ43" s="416"/>
      <c r="AK43" s="238"/>
      <c r="AL43" s="200"/>
    </row>
    <row r="44" spans="2:38" ht="15.75" thickBot="1" x14ac:dyDescent="0.3">
      <c r="B44" s="668" t="s">
        <v>323</v>
      </c>
      <c r="C44" s="669"/>
      <c r="D44" s="669"/>
      <c r="E44" s="418">
        <v>4</v>
      </c>
      <c r="F44" s="419">
        <v>3</v>
      </c>
      <c r="G44" s="419">
        <v>2</v>
      </c>
      <c r="H44" s="420"/>
      <c r="I44" s="420"/>
      <c r="J44" s="419"/>
      <c r="K44" s="419"/>
      <c r="L44" s="421"/>
      <c r="M44" s="419">
        <v>5</v>
      </c>
      <c r="N44" s="419">
        <v>4</v>
      </c>
      <c r="O44" s="419"/>
      <c r="P44" s="419"/>
      <c r="Q44" s="419"/>
      <c r="R44" s="419"/>
      <c r="S44" s="419"/>
      <c r="T44" s="421"/>
      <c r="U44" s="422">
        <v>3</v>
      </c>
      <c r="V44" s="419">
        <v>1</v>
      </c>
      <c r="W44" s="419">
        <v>2</v>
      </c>
      <c r="X44" s="419"/>
      <c r="Y44" s="419"/>
      <c r="Z44" s="419"/>
      <c r="AA44" s="419"/>
      <c r="AB44" s="423"/>
      <c r="AC44" s="424">
        <v>1</v>
      </c>
      <c r="AD44" s="424">
        <v>4</v>
      </c>
      <c r="AE44" s="424">
        <v>2</v>
      </c>
      <c r="AF44" s="421">
        <v>3</v>
      </c>
      <c r="AG44" s="421"/>
      <c r="AH44" s="421"/>
      <c r="AI44" s="421"/>
      <c r="AJ44" s="423"/>
      <c r="AK44" s="238"/>
      <c r="AL44" s="200"/>
    </row>
    <row r="45" spans="2:38" x14ac:dyDescent="0.25">
      <c r="B45" s="261"/>
      <c r="C45" s="116"/>
      <c r="D45" s="116"/>
      <c r="AJ45" s="310"/>
    </row>
    <row r="46" spans="2:38" ht="19.5" thickBot="1" x14ac:dyDescent="0.35">
      <c r="B46" s="262" t="s">
        <v>324</v>
      </c>
      <c r="C46" s="102"/>
      <c r="D46" s="102"/>
      <c r="AJ46" s="310"/>
    </row>
    <row r="47" spans="2:38" ht="33" x14ac:dyDescent="0.25">
      <c r="B47" s="675" t="s">
        <v>325</v>
      </c>
      <c r="C47" s="676"/>
      <c r="D47" s="676"/>
      <c r="E47" s="311" t="s">
        <v>180</v>
      </c>
      <c r="F47" s="312" t="s">
        <v>184</v>
      </c>
      <c r="G47" s="312" t="s">
        <v>188</v>
      </c>
      <c r="H47" s="312" t="s">
        <v>192</v>
      </c>
      <c r="I47" s="312" t="s">
        <v>196</v>
      </c>
      <c r="J47" s="312" t="s">
        <v>200</v>
      </c>
      <c r="K47" s="312" t="s">
        <v>204</v>
      </c>
      <c r="L47" s="313" t="s">
        <v>208</v>
      </c>
      <c r="M47" s="314" t="s">
        <v>181</v>
      </c>
      <c r="N47" s="312" t="s">
        <v>185</v>
      </c>
      <c r="O47" s="312" t="s">
        <v>189</v>
      </c>
      <c r="P47" s="312" t="s">
        <v>193</v>
      </c>
      <c r="Q47" s="312" t="s">
        <v>197</v>
      </c>
      <c r="R47" s="312" t="s">
        <v>201</v>
      </c>
      <c r="S47" s="312" t="s">
        <v>205</v>
      </c>
      <c r="T47" s="315" t="s">
        <v>209</v>
      </c>
      <c r="U47" s="311" t="s">
        <v>182</v>
      </c>
      <c r="V47" s="312" t="s">
        <v>186</v>
      </c>
      <c r="W47" s="312" t="s">
        <v>190</v>
      </c>
      <c r="X47" s="312" t="s">
        <v>194</v>
      </c>
      <c r="Y47" s="312" t="s">
        <v>198</v>
      </c>
      <c r="Z47" s="312" t="s">
        <v>202</v>
      </c>
      <c r="AA47" s="312" t="s">
        <v>206</v>
      </c>
      <c r="AB47" s="315" t="s">
        <v>210</v>
      </c>
      <c r="AC47" s="311" t="s">
        <v>183</v>
      </c>
      <c r="AD47" s="312" t="s">
        <v>187</v>
      </c>
      <c r="AE47" s="312" t="s">
        <v>191</v>
      </c>
      <c r="AF47" s="312" t="s">
        <v>195</v>
      </c>
      <c r="AG47" s="312" t="s">
        <v>199</v>
      </c>
      <c r="AH47" s="312" t="s">
        <v>203</v>
      </c>
      <c r="AI47" s="312" t="s">
        <v>207</v>
      </c>
      <c r="AJ47" s="313" t="s">
        <v>211</v>
      </c>
      <c r="AK47" s="1"/>
    </row>
    <row r="48" spans="2:38" x14ac:dyDescent="0.25">
      <c r="B48" s="667" t="s">
        <v>317</v>
      </c>
      <c r="C48" s="539"/>
      <c r="D48" s="539"/>
      <c r="E48" s="270">
        <f t="shared" ref="E48:AE48" si="0">(E38)*3</f>
        <v>9</v>
      </c>
      <c r="F48" s="271">
        <f t="shared" si="0"/>
        <v>12</v>
      </c>
      <c r="G48" s="271">
        <f t="shared" si="0"/>
        <v>12</v>
      </c>
      <c r="H48" s="271">
        <f t="shared" si="0"/>
        <v>0</v>
      </c>
      <c r="I48" s="271">
        <f t="shared" ref="I48:L48" si="1">(I38)*3</f>
        <v>0</v>
      </c>
      <c r="J48" s="271">
        <f t="shared" si="1"/>
        <v>0</v>
      </c>
      <c r="K48" s="271">
        <f t="shared" si="1"/>
        <v>0</v>
      </c>
      <c r="L48" s="272">
        <f t="shared" si="1"/>
        <v>0</v>
      </c>
      <c r="M48" s="273">
        <f t="shared" si="0"/>
        <v>15</v>
      </c>
      <c r="N48" s="271">
        <f t="shared" si="0"/>
        <v>12</v>
      </c>
      <c r="O48" s="271">
        <f t="shared" si="0"/>
        <v>0</v>
      </c>
      <c r="P48" s="271">
        <f t="shared" si="0"/>
        <v>0</v>
      </c>
      <c r="Q48" s="271">
        <f t="shared" ref="Q48:T48" si="2">(Q38)*3</f>
        <v>0</v>
      </c>
      <c r="R48" s="271">
        <f t="shared" si="2"/>
        <v>0</v>
      </c>
      <c r="S48" s="271">
        <f t="shared" si="2"/>
        <v>0</v>
      </c>
      <c r="T48" s="271">
        <f t="shared" si="2"/>
        <v>0</v>
      </c>
      <c r="U48" s="270">
        <f t="shared" si="0"/>
        <v>9</v>
      </c>
      <c r="V48" s="271">
        <f t="shared" si="0"/>
        <v>9</v>
      </c>
      <c r="W48" s="271">
        <f t="shared" si="0"/>
        <v>9</v>
      </c>
      <c r="X48" s="271">
        <f t="shared" si="0"/>
        <v>0</v>
      </c>
      <c r="Y48" s="271">
        <f t="shared" ref="Y48:AB48" si="3">(Y38)*3</f>
        <v>0</v>
      </c>
      <c r="Z48" s="271">
        <f t="shared" si="3"/>
        <v>0</v>
      </c>
      <c r="AA48" s="271">
        <f t="shared" si="3"/>
        <v>0</v>
      </c>
      <c r="AB48" s="271">
        <f t="shared" si="3"/>
        <v>0</v>
      </c>
      <c r="AC48" s="270">
        <f t="shared" si="0"/>
        <v>3</v>
      </c>
      <c r="AD48" s="271">
        <f t="shared" si="0"/>
        <v>12</v>
      </c>
      <c r="AE48" s="271">
        <f t="shared" si="0"/>
        <v>6</v>
      </c>
      <c r="AF48" s="271">
        <f t="shared" ref="AF48:AJ48" si="4">(AF38)*3</f>
        <v>9</v>
      </c>
      <c r="AG48" s="271">
        <f t="shared" si="4"/>
        <v>0</v>
      </c>
      <c r="AH48" s="271">
        <f t="shared" si="4"/>
        <v>0</v>
      </c>
      <c r="AI48" s="271">
        <f t="shared" si="4"/>
        <v>0</v>
      </c>
      <c r="AJ48" s="272">
        <f t="shared" si="4"/>
        <v>0</v>
      </c>
    </row>
    <row r="49" spans="2:38" x14ac:dyDescent="0.25">
      <c r="B49" s="667" t="s">
        <v>318</v>
      </c>
      <c r="C49" s="539"/>
      <c r="D49" s="539"/>
      <c r="E49" s="274">
        <f t="shared" ref="E49:AE49" si="5">E39</f>
        <v>4</v>
      </c>
      <c r="F49" s="275">
        <f t="shared" si="5"/>
        <v>4</v>
      </c>
      <c r="G49" s="275">
        <f t="shared" si="5"/>
        <v>4</v>
      </c>
      <c r="H49" s="275">
        <f t="shared" si="5"/>
        <v>0</v>
      </c>
      <c r="I49" s="275">
        <f t="shared" si="5"/>
        <v>0</v>
      </c>
      <c r="J49" s="275">
        <f t="shared" si="5"/>
        <v>0</v>
      </c>
      <c r="K49" s="275">
        <f t="shared" si="5"/>
        <v>0</v>
      </c>
      <c r="L49" s="276">
        <f t="shared" si="5"/>
        <v>0</v>
      </c>
      <c r="M49" s="277">
        <f t="shared" si="5"/>
        <v>5</v>
      </c>
      <c r="N49" s="278">
        <f t="shared" si="5"/>
        <v>4</v>
      </c>
      <c r="O49" s="278">
        <f t="shared" si="5"/>
        <v>0</v>
      </c>
      <c r="P49" s="278">
        <f t="shared" si="5"/>
        <v>0</v>
      </c>
      <c r="Q49" s="278">
        <f t="shared" ref="Q49:T49" si="6">Q39</f>
        <v>0</v>
      </c>
      <c r="R49" s="278">
        <f t="shared" si="6"/>
        <v>0</v>
      </c>
      <c r="S49" s="278">
        <f t="shared" si="6"/>
        <v>0</v>
      </c>
      <c r="T49" s="278">
        <f t="shared" si="6"/>
        <v>0</v>
      </c>
      <c r="U49" s="279">
        <f t="shared" si="5"/>
        <v>2</v>
      </c>
      <c r="V49" s="278">
        <f t="shared" si="5"/>
        <v>3</v>
      </c>
      <c r="W49" s="278">
        <f t="shared" si="5"/>
        <v>3</v>
      </c>
      <c r="X49" s="278">
        <f t="shared" si="5"/>
        <v>0</v>
      </c>
      <c r="Y49" s="278">
        <f t="shared" ref="Y49:AB49" si="7">Y39</f>
        <v>0</v>
      </c>
      <c r="Z49" s="278">
        <f t="shared" si="7"/>
        <v>0</v>
      </c>
      <c r="AA49" s="278">
        <f t="shared" si="7"/>
        <v>0</v>
      </c>
      <c r="AB49" s="278">
        <f t="shared" si="7"/>
        <v>0</v>
      </c>
      <c r="AC49" s="279">
        <f t="shared" si="5"/>
        <v>1</v>
      </c>
      <c r="AD49" s="278">
        <f t="shared" si="5"/>
        <v>4</v>
      </c>
      <c r="AE49" s="278">
        <f t="shared" si="5"/>
        <v>2</v>
      </c>
      <c r="AF49" s="278">
        <f t="shared" ref="AF49:AJ49" si="8">AF39</f>
        <v>3</v>
      </c>
      <c r="AG49" s="278">
        <f t="shared" si="8"/>
        <v>0</v>
      </c>
      <c r="AH49" s="278">
        <f t="shared" si="8"/>
        <v>0</v>
      </c>
      <c r="AI49" s="278">
        <f t="shared" si="8"/>
        <v>0</v>
      </c>
      <c r="AJ49" s="287">
        <f t="shared" si="8"/>
        <v>0</v>
      </c>
    </row>
    <row r="50" spans="2:38" x14ac:dyDescent="0.25">
      <c r="B50" s="667" t="s">
        <v>319</v>
      </c>
      <c r="C50" s="539"/>
      <c r="D50" s="539"/>
      <c r="E50" s="274">
        <f t="shared" ref="E50:AE50" si="9">E40</f>
        <v>3</v>
      </c>
      <c r="F50" s="275">
        <f t="shared" si="9"/>
        <v>4</v>
      </c>
      <c r="G50" s="275">
        <f t="shared" si="9"/>
        <v>4</v>
      </c>
      <c r="H50" s="275">
        <f t="shared" si="9"/>
        <v>0</v>
      </c>
      <c r="I50" s="275">
        <f t="shared" si="9"/>
        <v>0</v>
      </c>
      <c r="J50" s="275">
        <f t="shared" si="9"/>
        <v>0</v>
      </c>
      <c r="K50" s="275">
        <f t="shared" si="9"/>
        <v>0</v>
      </c>
      <c r="L50" s="276">
        <f t="shared" si="9"/>
        <v>0</v>
      </c>
      <c r="M50" s="277">
        <f t="shared" si="9"/>
        <v>5</v>
      </c>
      <c r="N50" s="278">
        <f t="shared" si="9"/>
        <v>4</v>
      </c>
      <c r="O50" s="278">
        <f t="shared" si="9"/>
        <v>0</v>
      </c>
      <c r="P50" s="278">
        <f t="shared" si="9"/>
        <v>0</v>
      </c>
      <c r="Q50" s="278">
        <f t="shared" ref="Q50:T50" si="10">Q40</f>
        <v>0</v>
      </c>
      <c r="R50" s="278">
        <f t="shared" si="10"/>
        <v>0</v>
      </c>
      <c r="S50" s="278">
        <f t="shared" si="10"/>
        <v>0</v>
      </c>
      <c r="T50" s="278">
        <f t="shared" si="10"/>
        <v>0</v>
      </c>
      <c r="U50" s="279">
        <f t="shared" si="9"/>
        <v>2</v>
      </c>
      <c r="V50" s="278">
        <f t="shared" si="9"/>
        <v>2</v>
      </c>
      <c r="W50" s="278">
        <f t="shared" si="9"/>
        <v>3</v>
      </c>
      <c r="X50" s="278">
        <f t="shared" si="9"/>
        <v>0</v>
      </c>
      <c r="Y50" s="278">
        <f t="shared" ref="Y50:AB50" si="11">Y40</f>
        <v>0</v>
      </c>
      <c r="Z50" s="278">
        <f t="shared" si="11"/>
        <v>0</v>
      </c>
      <c r="AA50" s="278">
        <f t="shared" si="11"/>
        <v>0</v>
      </c>
      <c r="AB50" s="278">
        <f t="shared" si="11"/>
        <v>0</v>
      </c>
      <c r="AC50" s="279">
        <f t="shared" si="9"/>
        <v>1</v>
      </c>
      <c r="AD50" s="278">
        <f t="shared" si="9"/>
        <v>4</v>
      </c>
      <c r="AE50" s="278">
        <f t="shared" si="9"/>
        <v>2</v>
      </c>
      <c r="AF50" s="278">
        <f t="shared" ref="AF50:AJ50" si="12">AF40</f>
        <v>3</v>
      </c>
      <c r="AG50" s="278">
        <f t="shared" si="12"/>
        <v>0</v>
      </c>
      <c r="AH50" s="278">
        <f t="shared" si="12"/>
        <v>0</v>
      </c>
      <c r="AI50" s="278">
        <f t="shared" si="12"/>
        <v>0</v>
      </c>
      <c r="AJ50" s="287">
        <f t="shared" si="12"/>
        <v>0</v>
      </c>
    </row>
    <row r="51" spans="2:38" x14ac:dyDescent="0.25">
      <c r="B51" s="667" t="s">
        <v>320</v>
      </c>
      <c r="C51" s="539"/>
      <c r="D51" s="539"/>
      <c r="E51" s="274">
        <f t="shared" ref="E51:AE51" si="13">E41</f>
        <v>3</v>
      </c>
      <c r="F51" s="275">
        <f t="shared" si="13"/>
        <v>3</v>
      </c>
      <c r="G51" s="275">
        <f t="shared" si="13"/>
        <v>3</v>
      </c>
      <c r="H51" s="275">
        <f t="shared" si="13"/>
        <v>0</v>
      </c>
      <c r="I51" s="275">
        <f t="shared" si="13"/>
        <v>0</v>
      </c>
      <c r="J51" s="275">
        <f t="shared" si="13"/>
        <v>0</v>
      </c>
      <c r="K51" s="275">
        <f t="shared" si="13"/>
        <v>0</v>
      </c>
      <c r="L51" s="276">
        <f t="shared" si="13"/>
        <v>0</v>
      </c>
      <c r="M51" s="277">
        <f t="shared" si="13"/>
        <v>5</v>
      </c>
      <c r="N51" s="278">
        <f t="shared" si="13"/>
        <v>4</v>
      </c>
      <c r="O51" s="278">
        <f t="shared" si="13"/>
        <v>0</v>
      </c>
      <c r="P51" s="278">
        <f t="shared" si="13"/>
        <v>0</v>
      </c>
      <c r="Q51" s="278">
        <f t="shared" ref="Q51:T51" si="14">Q41</f>
        <v>0</v>
      </c>
      <c r="R51" s="278">
        <f t="shared" si="14"/>
        <v>0</v>
      </c>
      <c r="S51" s="278">
        <f t="shared" si="14"/>
        <v>0</v>
      </c>
      <c r="T51" s="278">
        <f t="shared" si="14"/>
        <v>0</v>
      </c>
      <c r="U51" s="279">
        <f t="shared" si="13"/>
        <v>2</v>
      </c>
      <c r="V51" s="278">
        <f t="shared" si="13"/>
        <v>2</v>
      </c>
      <c r="W51" s="278">
        <f t="shared" si="13"/>
        <v>4</v>
      </c>
      <c r="X51" s="278">
        <f t="shared" si="13"/>
        <v>0</v>
      </c>
      <c r="Y51" s="278">
        <f t="shared" ref="Y51:AB51" si="15">Y41</f>
        <v>0</v>
      </c>
      <c r="Z51" s="278">
        <f t="shared" si="15"/>
        <v>0</v>
      </c>
      <c r="AA51" s="278">
        <f t="shared" si="15"/>
        <v>0</v>
      </c>
      <c r="AB51" s="278">
        <f t="shared" si="15"/>
        <v>0</v>
      </c>
      <c r="AC51" s="279">
        <f t="shared" si="13"/>
        <v>1</v>
      </c>
      <c r="AD51" s="278">
        <f t="shared" si="13"/>
        <v>4</v>
      </c>
      <c r="AE51" s="278">
        <f t="shared" si="13"/>
        <v>2</v>
      </c>
      <c r="AF51" s="278">
        <f t="shared" ref="AF51:AJ51" si="16">AF41</f>
        <v>3</v>
      </c>
      <c r="AG51" s="278">
        <f t="shared" si="16"/>
        <v>0</v>
      </c>
      <c r="AH51" s="278">
        <f t="shared" si="16"/>
        <v>0</v>
      </c>
      <c r="AI51" s="278">
        <f t="shared" si="16"/>
        <v>0</v>
      </c>
      <c r="AJ51" s="287">
        <f t="shared" si="16"/>
        <v>0</v>
      </c>
    </row>
    <row r="52" spans="2:38" x14ac:dyDescent="0.25">
      <c r="B52" s="667" t="s">
        <v>321</v>
      </c>
      <c r="C52" s="539"/>
      <c r="D52" s="539"/>
      <c r="E52" s="274">
        <f t="shared" ref="E52:AE52" si="17">E42</f>
        <v>2</v>
      </c>
      <c r="F52" s="275">
        <f t="shared" si="17"/>
        <v>4</v>
      </c>
      <c r="G52" s="275">
        <f t="shared" si="17"/>
        <v>3</v>
      </c>
      <c r="H52" s="275">
        <f t="shared" si="17"/>
        <v>0</v>
      </c>
      <c r="I52" s="275">
        <f t="shared" si="17"/>
        <v>0</v>
      </c>
      <c r="J52" s="275">
        <f t="shared" si="17"/>
        <v>0</v>
      </c>
      <c r="K52" s="275">
        <f t="shared" si="17"/>
        <v>0</v>
      </c>
      <c r="L52" s="276">
        <f t="shared" si="17"/>
        <v>0</v>
      </c>
      <c r="M52" s="277">
        <f t="shared" si="17"/>
        <v>5</v>
      </c>
      <c r="N52" s="278">
        <f t="shared" si="17"/>
        <v>4</v>
      </c>
      <c r="O52" s="278">
        <f t="shared" si="17"/>
        <v>0</v>
      </c>
      <c r="P52" s="278">
        <f t="shared" si="17"/>
        <v>0</v>
      </c>
      <c r="Q52" s="278">
        <f t="shared" ref="Q52:T52" si="18">Q42</f>
        <v>0</v>
      </c>
      <c r="R52" s="278">
        <f t="shared" si="18"/>
        <v>0</v>
      </c>
      <c r="S52" s="278">
        <f t="shared" si="18"/>
        <v>0</v>
      </c>
      <c r="T52" s="278">
        <f t="shared" si="18"/>
        <v>0</v>
      </c>
      <c r="U52" s="279">
        <f t="shared" si="17"/>
        <v>4</v>
      </c>
      <c r="V52" s="278">
        <f t="shared" si="17"/>
        <v>2</v>
      </c>
      <c r="W52" s="278">
        <f t="shared" si="17"/>
        <v>4</v>
      </c>
      <c r="X52" s="278">
        <f t="shared" si="17"/>
        <v>0</v>
      </c>
      <c r="Y52" s="278">
        <f t="shared" ref="Y52:AB52" si="19">Y42</f>
        <v>0</v>
      </c>
      <c r="Z52" s="278">
        <f t="shared" si="19"/>
        <v>0</v>
      </c>
      <c r="AA52" s="278">
        <f t="shared" si="19"/>
        <v>0</v>
      </c>
      <c r="AB52" s="278">
        <f t="shared" si="19"/>
        <v>0</v>
      </c>
      <c r="AC52" s="279">
        <f t="shared" si="17"/>
        <v>1</v>
      </c>
      <c r="AD52" s="278">
        <f t="shared" si="17"/>
        <v>4</v>
      </c>
      <c r="AE52" s="278">
        <f t="shared" si="17"/>
        <v>2</v>
      </c>
      <c r="AF52" s="278">
        <f t="shared" ref="AF52:AJ52" si="20">AF42</f>
        <v>3</v>
      </c>
      <c r="AG52" s="278">
        <f t="shared" si="20"/>
        <v>0</v>
      </c>
      <c r="AH52" s="278">
        <f t="shared" si="20"/>
        <v>0</v>
      </c>
      <c r="AI52" s="278">
        <f t="shared" si="20"/>
        <v>0</v>
      </c>
      <c r="AJ52" s="287">
        <f t="shared" si="20"/>
        <v>0</v>
      </c>
    </row>
    <row r="53" spans="2:38" x14ac:dyDescent="0.25">
      <c r="B53" s="667" t="s">
        <v>322</v>
      </c>
      <c r="C53" s="539"/>
      <c r="D53" s="539"/>
      <c r="E53" s="274">
        <f t="shared" ref="E53:AE53" si="21">E43</f>
        <v>3</v>
      </c>
      <c r="F53" s="275">
        <f t="shared" si="21"/>
        <v>4</v>
      </c>
      <c r="G53" s="275">
        <f t="shared" si="21"/>
        <v>4</v>
      </c>
      <c r="H53" s="275">
        <f t="shared" si="21"/>
        <v>0</v>
      </c>
      <c r="I53" s="275">
        <f t="shared" si="21"/>
        <v>0</v>
      </c>
      <c r="J53" s="275">
        <f t="shared" si="21"/>
        <v>0</v>
      </c>
      <c r="K53" s="275">
        <f t="shared" si="21"/>
        <v>0</v>
      </c>
      <c r="L53" s="276">
        <f t="shared" si="21"/>
        <v>0</v>
      </c>
      <c r="M53" s="277">
        <f t="shared" si="21"/>
        <v>5</v>
      </c>
      <c r="N53" s="278">
        <f t="shared" si="21"/>
        <v>4</v>
      </c>
      <c r="O53" s="278">
        <f t="shared" si="21"/>
        <v>0</v>
      </c>
      <c r="P53" s="278">
        <f t="shared" si="21"/>
        <v>0</v>
      </c>
      <c r="Q53" s="278">
        <f t="shared" ref="Q53:T53" si="22">Q43</f>
        <v>0</v>
      </c>
      <c r="R53" s="278">
        <f t="shared" si="22"/>
        <v>0</v>
      </c>
      <c r="S53" s="278">
        <f t="shared" si="22"/>
        <v>0</v>
      </c>
      <c r="T53" s="278">
        <f t="shared" si="22"/>
        <v>0</v>
      </c>
      <c r="U53" s="279">
        <f t="shared" si="21"/>
        <v>2</v>
      </c>
      <c r="V53" s="278">
        <f t="shared" si="21"/>
        <v>3</v>
      </c>
      <c r="W53" s="278">
        <f t="shared" si="21"/>
        <v>3</v>
      </c>
      <c r="X53" s="278">
        <f t="shared" si="21"/>
        <v>0</v>
      </c>
      <c r="Y53" s="278">
        <f t="shared" ref="Y53:AB53" si="23">Y43</f>
        <v>0</v>
      </c>
      <c r="Z53" s="278">
        <f t="shared" si="23"/>
        <v>0</v>
      </c>
      <c r="AA53" s="278">
        <f t="shared" si="23"/>
        <v>0</v>
      </c>
      <c r="AB53" s="278">
        <f t="shared" si="23"/>
        <v>0</v>
      </c>
      <c r="AC53" s="279">
        <f t="shared" si="21"/>
        <v>1</v>
      </c>
      <c r="AD53" s="278">
        <f t="shared" si="21"/>
        <v>4</v>
      </c>
      <c r="AE53" s="278">
        <f t="shared" si="21"/>
        <v>2</v>
      </c>
      <c r="AF53" s="278">
        <f t="shared" ref="AF53:AJ53" si="24">AF43</f>
        <v>3</v>
      </c>
      <c r="AG53" s="278">
        <f t="shared" si="24"/>
        <v>0</v>
      </c>
      <c r="AH53" s="278">
        <f t="shared" si="24"/>
        <v>0</v>
      </c>
      <c r="AI53" s="278">
        <f t="shared" si="24"/>
        <v>0</v>
      </c>
      <c r="AJ53" s="287">
        <f t="shared" si="24"/>
        <v>0</v>
      </c>
    </row>
    <row r="54" spans="2:38" ht="15.75" thickBot="1" x14ac:dyDescent="0.3">
      <c r="B54" s="668" t="s">
        <v>323</v>
      </c>
      <c r="C54" s="669"/>
      <c r="D54" s="669"/>
      <c r="E54" s="280">
        <f t="shared" ref="E54:AE54" si="25">(E44)*2</f>
        <v>8</v>
      </c>
      <c r="F54" s="281">
        <f t="shared" si="25"/>
        <v>6</v>
      </c>
      <c r="G54" s="281">
        <f t="shared" si="25"/>
        <v>4</v>
      </c>
      <c r="H54" s="281">
        <f t="shared" si="25"/>
        <v>0</v>
      </c>
      <c r="I54" s="281">
        <f t="shared" si="25"/>
        <v>0</v>
      </c>
      <c r="J54" s="281">
        <f t="shared" si="25"/>
        <v>0</v>
      </c>
      <c r="K54" s="281">
        <f t="shared" si="25"/>
        <v>0</v>
      </c>
      <c r="L54" s="282">
        <f t="shared" si="25"/>
        <v>0</v>
      </c>
      <c r="M54" s="288">
        <f t="shared" si="25"/>
        <v>10</v>
      </c>
      <c r="N54" s="281">
        <f t="shared" si="25"/>
        <v>8</v>
      </c>
      <c r="O54" s="281">
        <f t="shared" si="25"/>
        <v>0</v>
      </c>
      <c r="P54" s="281">
        <f t="shared" si="25"/>
        <v>0</v>
      </c>
      <c r="Q54" s="281">
        <f t="shared" ref="Q54:T54" si="26">(Q44)*2</f>
        <v>0</v>
      </c>
      <c r="R54" s="281">
        <f t="shared" si="26"/>
        <v>0</v>
      </c>
      <c r="S54" s="281">
        <f t="shared" si="26"/>
        <v>0</v>
      </c>
      <c r="T54" s="281">
        <f t="shared" si="26"/>
        <v>0</v>
      </c>
      <c r="U54" s="280">
        <f t="shared" si="25"/>
        <v>6</v>
      </c>
      <c r="V54" s="281">
        <f t="shared" si="25"/>
        <v>2</v>
      </c>
      <c r="W54" s="281">
        <f t="shared" si="25"/>
        <v>4</v>
      </c>
      <c r="X54" s="281">
        <f t="shared" si="25"/>
        <v>0</v>
      </c>
      <c r="Y54" s="281">
        <f t="shared" ref="Y54:AB54" si="27">(Y44)*2</f>
        <v>0</v>
      </c>
      <c r="Z54" s="281">
        <f t="shared" si="27"/>
        <v>0</v>
      </c>
      <c r="AA54" s="281">
        <f t="shared" si="27"/>
        <v>0</v>
      </c>
      <c r="AB54" s="281">
        <f t="shared" si="27"/>
        <v>0</v>
      </c>
      <c r="AC54" s="280">
        <f t="shared" si="25"/>
        <v>2</v>
      </c>
      <c r="AD54" s="281">
        <f t="shared" si="25"/>
        <v>8</v>
      </c>
      <c r="AE54" s="281">
        <f t="shared" si="25"/>
        <v>4</v>
      </c>
      <c r="AF54" s="281">
        <f t="shared" ref="AF54:AJ54" si="28">(AF44)*2</f>
        <v>6</v>
      </c>
      <c r="AG54" s="281">
        <f t="shared" si="28"/>
        <v>0</v>
      </c>
      <c r="AH54" s="281">
        <f t="shared" si="28"/>
        <v>0</v>
      </c>
      <c r="AI54" s="281">
        <f t="shared" si="28"/>
        <v>0</v>
      </c>
      <c r="AJ54" s="282">
        <f t="shared" si="28"/>
        <v>0</v>
      </c>
    </row>
    <row r="55" spans="2:38" ht="15" customHeight="1" x14ac:dyDescent="0.25">
      <c r="B55" s="670" t="s">
        <v>326</v>
      </c>
      <c r="C55" s="671"/>
      <c r="D55" s="671"/>
      <c r="E55" s="283">
        <f t="shared" ref="E55:V55" si="29">SUM(E48:E54)</f>
        <v>32</v>
      </c>
      <c r="F55" s="283">
        <f t="shared" si="29"/>
        <v>37</v>
      </c>
      <c r="G55" s="283">
        <f t="shared" si="29"/>
        <v>34</v>
      </c>
      <c r="H55" s="283">
        <f>SUM(H48:H54)</f>
        <v>0</v>
      </c>
      <c r="I55" s="283">
        <f>SUM(I48:I54)</f>
        <v>0</v>
      </c>
      <c r="J55" s="283">
        <f t="shared" ref="J55:L55" si="30">SUM(J48:J54)</f>
        <v>0</v>
      </c>
      <c r="K55" s="283">
        <f t="shared" si="30"/>
        <v>0</v>
      </c>
      <c r="L55" s="283">
        <f t="shared" si="30"/>
        <v>0</v>
      </c>
      <c r="M55" s="283">
        <f t="shared" si="29"/>
        <v>50</v>
      </c>
      <c r="N55" s="283">
        <f t="shared" si="29"/>
        <v>40</v>
      </c>
      <c r="O55" s="283">
        <f t="shared" si="29"/>
        <v>0</v>
      </c>
      <c r="P55" s="283">
        <f t="shared" si="29"/>
        <v>0</v>
      </c>
      <c r="Q55" s="283">
        <f t="shared" ref="Q55:T55" si="31">SUM(Q48:Q54)</f>
        <v>0</v>
      </c>
      <c r="R55" s="283">
        <f t="shared" si="31"/>
        <v>0</v>
      </c>
      <c r="S55" s="283">
        <f t="shared" si="31"/>
        <v>0</v>
      </c>
      <c r="T55" s="283">
        <f t="shared" si="31"/>
        <v>0</v>
      </c>
      <c r="U55" s="283">
        <f t="shared" si="29"/>
        <v>27</v>
      </c>
      <c r="V55" s="283">
        <f t="shared" si="29"/>
        <v>23</v>
      </c>
      <c r="W55" s="283">
        <f>SUM(W48:W54)</f>
        <v>30</v>
      </c>
      <c r="X55" s="283">
        <f t="shared" ref="X55:AE55" si="32">SUM(X48:X54)</f>
        <v>0</v>
      </c>
      <c r="Y55" s="283">
        <f t="shared" ref="Y55:AB55" si="33">SUM(Y48:Y54)</f>
        <v>0</v>
      </c>
      <c r="Z55" s="283">
        <f t="shared" si="33"/>
        <v>0</v>
      </c>
      <c r="AA55" s="283">
        <f t="shared" si="33"/>
        <v>0</v>
      </c>
      <c r="AB55" s="283">
        <f t="shared" si="33"/>
        <v>0</v>
      </c>
      <c r="AC55" s="283">
        <f t="shared" si="32"/>
        <v>10</v>
      </c>
      <c r="AD55" s="283">
        <f t="shared" si="32"/>
        <v>40</v>
      </c>
      <c r="AE55" s="283">
        <f t="shared" si="32"/>
        <v>20</v>
      </c>
      <c r="AF55" s="283">
        <f t="shared" ref="AF55:AJ55" si="34">SUM(AF48:AF54)</f>
        <v>30</v>
      </c>
      <c r="AG55" s="283">
        <f t="shared" si="34"/>
        <v>0</v>
      </c>
      <c r="AH55" s="283">
        <f t="shared" si="34"/>
        <v>0</v>
      </c>
      <c r="AI55" s="283">
        <f t="shared" si="34"/>
        <v>0</v>
      </c>
      <c r="AJ55" s="284">
        <f t="shared" si="34"/>
        <v>0</v>
      </c>
      <c r="AK55" s="100"/>
      <c r="AL55" s="100"/>
    </row>
    <row r="56" spans="2:38" ht="15.75" thickBot="1" x14ac:dyDescent="0.3">
      <c r="B56" s="665" t="s">
        <v>327</v>
      </c>
      <c r="C56" s="666"/>
      <c r="D56" s="666"/>
      <c r="E56" s="285">
        <f>IF(AND(E55&gt;=10,E55&lt;=17),1,IF(AND(E55&gt;=18,E55&lt;=25),2,IF(AND(E55&gt;=26,E55&lt;=33),3,IF(AND(E55&gt;=34,E55&lt;=41),4,IF(AND(E55&gt;=42,E55&lt;=50),5,0)))))</f>
        <v>3</v>
      </c>
      <c r="F56" s="285">
        <f>IF(AND(F55&gt;=10,F55&lt;=17),1,IF(AND(F55&gt;=18,F55&lt;=25),2,IF(AND(F55&gt;=26,F55&lt;=33),3,IF(AND(F55&gt;=34,F55&lt;=41),4,IF(AND(F55&gt;=42,F55&lt;=50),5,0)))))</f>
        <v>4</v>
      </c>
      <c r="G56" s="285">
        <f>IF(AND(G55&gt;=10,G55&lt;=17),1,IF(AND(G55&gt;=18,G55&lt;=25),2,IF(AND(G55&gt;=26,G55&lt;=33),3,IF(AND(G55&gt;=34,G55&lt;=41),4,IF(AND(G55&gt;=42,G55&lt;=50),5,0)))))</f>
        <v>4</v>
      </c>
      <c r="H56" s="285">
        <f>IF(AND(H55&gt;=10,H55&lt;=17),1,IF(AND(H55&gt;=18,H55&lt;=25),2,IF(AND(H55&gt;=26,H55&lt;=33),3,IF(AND(H55&gt;=34,H55&lt;=41),4,IF(AND(H55&gt;=42,H55&lt;=50),5,0)))))</f>
        <v>0</v>
      </c>
      <c r="I56" s="285">
        <f t="shared" ref="I56:M56" si="35">IF(AND(I55&gt;=10,I55&lt;=17),1,IF(AND(I55&gt;=18,I55&lt;=25),2,IF(AND(I55&gt;=26,I55&lt;=33),3,IF(AND(I55&gt;=34,I55&lt;=41),4,IF(AND(I55&gt;=42,I55&lt;=50),5,0)))))</f>
        <v>0</v>
      </c>
      <c r="J56" s="285">
        <f t="shared" si="35"/>
        <v>0</v>
      </c>
      <c r="K56" s="285">
        <f t="shared" si="35"/>
        <v>0</v>
      </c>
      <c r="L56" s="285">
        <f t="shared" si="35"/>
        <v>0</v>
      </c>
      <c r="M56" s="285">
        <f t="shared" si="35"/>
        <v>5</v>
      </c>
      <c r="N56" s="285">
        <f t="shared" ref="N56" si="36">IF(AND(N55&gt;=10,N55&lt;=17),1,IF(AND(N55&gt;=18,N55&lt;=25),2,IF(AND(N55&gt;=26,N55&lt;=33),3,IF(AND(N55&gt;=34,N55&lt;=41),4,IF(AND(N55&gt;=42,N55&lt;=50),5,0)))))</f>
        <v>4</v>
      </c>
      <c r="O56" s="285">
        <f t="shared" ref="O56" si="37">IF(AND(O55&gt;=10,O55&lt;=17),1,IF(AND(O55&gt;=18,O55&lt;=25),2,IF(AND(O55&gt;=26,O55&lt;=33),3,IF(AND(O55&gt;=34,O55&lt;=41),4,IF(AND(O55&gt;=42,O55&lt;=50),5,0)))))</f>
        <v>0</v>
      </c>
      <c r="P56" s="285">
        <f t="shared" ref="P56" si="38">IF(AND(P55&gt;=10,P55&lt;=17),1,IF(AND(P55&gt;=18,P55&lt;=25),2,IF(AND(P55&gt;=26,P55&lt;=33),3,IF(AND(P55&gt;=34,P55&lt;=41),4,IF(AND(P55&gt;=42,P55&lt;=50),5,0)))))</f>
        <v>0</v>
      </c>
      <c r="Q56" s="285">
        <f t="shared" ref="Q56" si="39">IF(AND(Q55&gt;=10,Q55&lt;=17),1,IF(AND(Q55&gt;=18,Q55&lt;=25),2,IF(AND(Q55&gt;=26,Q55&lt;=33),3,IF(AND(Q55&gt;=34,Q55&lt;=41),4,IF(AND(Q55&gt;=42,Q55&lt;=50),5,0)))))</f>
        <v>0</v>
      </c>
      <c r="R56" s="285">
        <f t="shared" ref="R56" si="40">IF(AND(R55&gt;=10,R55&lt;=17),1,IF(AND(R55&gt;=18,R55&lt;=25),2,IF(AND(R55&gt;=26,R55&lt;=33),3,IF(AND(R55&gt;=34,R55&lt;=41),4,IF(AND(R55&gt;=42,R55&lt;=50),5,0)))))</f>
        <v>0</v>
      </c>
      <c r="S56" s="285">
        <f t="shared" ref="S56" si="41">IF(AND(S55&gt;=10,S55&lt;=17),1,IF(AND(S55&gt;=18,S55&lt;=25),2,IF(AND(S55&gt;=26,S55&lt;=33),3,IF(AND(S55&gt;=34,S55&lt;=41),4,IF(AND(S55&gt;=42,S55&lt;=50),5,0)))))</f>
        <v>0</v>
      </c>
      <c r="T56" s="285">
        <f t="shared" ref="T56" si="42">IF(AND(T55&gt;=10,T55&lt;=17),1,IF(AND(T55&gt;=18,T55&lt;=25),2,IF(AND(T55&gt;=26,T55&lt;=33),3,IF(AND(T55&gt;=34,T55&lt;=41),4,IF(AND(T55&gt;=42,T55&lt;=50),5,0)))))</f>
        <v>0</v>
      </c>
      <c r="U56" s="285">
        <f t="shared" ref="U56" si="43">IF(AND(U55&gt;=10,U55&lt;=17),1,IF(AND(U55&gt;=18,U55&lt;=25),2,IF(AND(U55&gt;=26,U55&lt;=33),3,IF(AND(U55&gt;=34,U55&lt;=41),4,IF(AND(U55&gt;=42,U55&lt;=50),5,0)))))</f>
        <v>3</v>
      </c>
      <c r="V56" s="285">
        <f t="shared" ref="V56" si="44">IF(AND(V55&gt;=10,V55&lt;=17),1,IF(AND(V55&gt;=18,V55&lt;=25),2,IF(AND(V55&gt;=26,V55&lt;=33),3,IF(AND(V55&gt;=34,V55&lt;=41),4,IF(AND(V55&gt;=42,V55&lt;=50),5,0)))))</f>
        <v>2</v>
      </c>
      <c r="W56" s="285">
        <f t="shared" ref="W56" si="45">IF(AND(W55&gt;=10,W55&lt;=17),1,IF(AND(W55&gt;=18,W55&lt;=25),2,IF(AND(W55&gt;=26,W55&lt;=33),3,IF(AND(W55&gt;=34,W55&lt;=41),4,IF(AND(W55&gt;=42,W55&lt;=50),5,0)))))</f>
        <v>3</v>
      </c>
      <c r="X56" s="285">
        <f t="shared" ref="X56" si="46">IF(AND(X55&gt;=10,X55&lt;=17),1,IF(AND(X55&gt;=18,X55&lt;=25),2,IF(AND(X55&gt;=26,X55&lt;=33),3,IF(AND(X55&gt;=34,X55&lt;=41),4,IF(AND(X55&gt;=42,X55&lt;=50),5,0)))))</f>
        <v>0</v>
      </c>
      <c r="Y56" s="285">
        <f t="shared" ref="Y56" si="47">IF(AND(Y55&gt;=10,Y55&lt;=17),1,IF(AND(Y55&gt;=18,Y55&lt;=25),2,IF(AND(Y55&gt;=26,Y55&lt;=33),3,IF(AND(Y55&gt;=34,Y55&lt;=41),4,IF(AND(Y55&gt;=42,Y55&lt;=50),5,0)))))</f>
        <v>0</v>
      </c>
      <c r="Z56" s="285">
        <f t="shared" ref="Z56" si="48">IF(AND(Z55&gt;=10,Z55&lt;=17),1,IF(AND(Z55&gt;=18,Z55&lt;=25),2,IF(AND(Z55&gt;=26,Z55&lt;=33),3,IF(AND(Z55&gt;=34,Z55&lt;=41),4,IF(AND(Z55&gt;=42,Z55&lt;=50),5,0)))))</f>
        <v>0</v>
      </c>
      <c r="AA56" s="285">
        <f t="shared" ref="AA56" si="49">IF(AND(AA55&gt;=10,AA55&lt;=17),1,IF(AND(AA55&gt;=18,AA55&lt;=25),2,IF(AND(AA55&gt;=26,AA55&lt;=33),3,IF(AND(AA55&gt;=34,AA55&lt;=41),4,IF(AND(AA55&gt;=42,AA55&lt;=50),5,0)))))</f>
        <v>0</v>
      </c>
      <c r="AB56" s="285">
        <f t="shared" ref="AB56" si="50">IF(AND(AB55&gt;=10,AB55&lt;=17),1,IF(AND(AB55&gt;=18,AB55&lt;=25),2,IF(AND(AB55&gt;=26,AB55&lt;=33),3,IF(AND(AB55&gt;=34,AB55&lt;=41),4,IF(AND(AB55&gt;=42,AB55&lt;=50),5,0)))))</f>
        <v>0</v>
      </c>
      <c r="AC56" s="285">
        <f t="shared" ref="AC56" si="51">IF(AND(AC55&gt;=10,AC55&lt;=17),1,IF(AND(AC55&gt;=18,AC55&lt;=25),2,IF(AND(AC55&gt;=26,AC55&lt;=33),3,IF(AND(AC55&gt;=34,AC55&lt;=41),4,IF(AND(AC55&gt;=42,AC55&lt;=50),5,0)))))</f>
        <v>1</v>
      </c>
      <c r="AD56" s="285">
        <f t="shared" ref="AD56" si="52">IF(AND(AD55&gt;=10,AD55&lt;=17),1,IF(AND(AD55&gt;=18,AD55&lt;=25),2,IF(AND(AD55&gt;=26,AD55&lt;=33),3,IF(AND(AD55&gt;=34,AD55&lt;=41),4,IF(AND(AD55&gt;=42,AD55&lt;=50),5,0)))))</f>
        <v>4</v>
      </c>
      <c r="AE56" s="285">
        <f t="shared" ref="AE56" si="53">IF(AND(AE55&gt;=10,AE55&lt;=17),1,IF(AND(AE55&gt;=18,AE55&lt;=25),2,IF(AND(AE55&gt;=26,AE55&lt;=33),3,IF(AND(AE55&gt;=34,AE55&lt;=41),4,IF(AND(AE55&gt;=42,AE55&lt;=50),5,0)))))</f>
        <v>2</v>
      </c>
      <c r="AF56" s="285">
        <f t="shared" ref="AF56" si="54">IF(AND(AF55&gt;=10,AF55&lt;=17),1,IF(AND(AF55&gt;=18,AF55&lt;=25),2,IF(AND(AF55&gt;=26,AF55&lt;=33),3,IF(AND(AF55&gt;=34,AF55&lt;=41),4,IF(AND(AF55&gt;=42,AF55&lt;=50),5,0)))))</f>
        <v>3</v>
      </c>
      <c r="AG56" s="285">
        <f t="shared" ref="AG56:AJ56" si="55">IF(AND(AG55&gt;=7,AG55&lt;=14),1,IF(AND(AG55&gt;=15,AG55&lt;=23),2,IF(AND(AG55&gt;=24,AG55&lt;=32),3,IF(AND(AG55&gt;=33,AG55&lt;=41),4,IF(AND(AG55&gt;=42,AG55&lt;=50),5,0)))))</f>
        <v>0</v>
      </c>
      <c r="AH56" s="285">
        <f t="shared" si="55"/>
        <v>0</v>
      </c>
      <c r="AI56" s="285">
        <f t="shared" si="55"/>
        <v>0</v>
      </c>
      <c r="AJ56" s="286">
        <f t="shared" si="55"/>
        <v>0</v>
      </c>
      <c r="AK56" s="51"/>
      <c r="AL56" s="51"/>
    </row>
    <row r="57" spans="2:38" ht="15.75" thickBot="1" x14ac:dyDescent="0.3"/>
    <row r="58" spans="2:38" ht="15.75" x14ac:dyDescent="0.25">
      <c r="B58" s="683" t="s">
        <v>328</v>
      </c>
      <c r="C58" s="684"/>
      <c r="D58" s="685"/>
    </row>
    <row r="59" spans="2:38" x14ac:dyDescent="0.25">
      <c r="B59" s="263" t="s">
        <v>329</v>
      </c>
      <c r="C59" s="628" t="s">
        <v>148</v>
      </c>
      <c r="D59" s="688"/>
    </row>
    <row r="60" spans="2:38" x14ac:dyDescent="0.25">
      <c r="B60" s="264" t="s">
        <v>330</v>
      </c>
      <c r="C60" s="689">
        <v>1</v>
      </c>
      <c r="D60" s="690"/>
    </row>
    <row r="61" spans="2:38" x14ac:dyDescent="0.25">
      <c r="B61" s="264" t="s">
        <v>331</v>
      </c>
      <c r="C61" s="689">
        <v>2</v>
      </c>
      <c r="D61" s="690"/>
    </row>
    <row r="62" spans="2:38" x14ac:dyDescent="0.25">
      <c r="B62" s="264" t="s">
        <v>332</v>
      </c>
      <c r="C62" s="689">
        <v>3</v>
      </c>
      <c r="D62" s="690"/>
    </row>
    <row r="63" spans="2:38" x14ac:dyDescent="0.25">
      <c r="B63" s="265" t="s">
        <v>333</v>
      </c>
      <c r="C63" s="689">
        <v>4</v>
      </c>
      <c r="D63" s="690"/>
    </row>
    <row r="64" spans="2:38" ht="15.75" thickBot="1" x14ac:dyDescent="0.3">
      <c r="B64" s="266" t="s">
        <v>334</v>
      </c>
      <c r="C64" s="686">
        <v>5</v>
      </c>
      <c r="D64" s="687"/>
    </row>
    <row r="66" spans="2:11" x14ac:dyDescent="0.25">
      <c r="B66" s="51" t="s">
        <v>577</v>
      </c>
    </row>
    <row r="67" spans="2:11" x14ac:dyDescent="0.25">
      <c r="B67" s="628" t="s">
        <v>219</v>
      </c>
      <c r="C67" s="628"/>
      <c r="D67" s="629" t="s">
        <v>220</v>
      </c>
      <c r="E67" s="630"/>
      <c r="F67" s="630"/>
      <c r="G67" s="630"/>
      <c r="H67" s="631"/>
      <c r="I67" s="628" t="s">
        <v>221</v>
      </c>
      <c r="J67" s="628"/>
      <c r="K67" s="628"/>
    </row>
    <row r="68" spans="2:11" x14ac:dyDescent="0.25">
      <c r="B68" s="476" t="s">
        <v>222</v>
      </c>
      <c r="C68" s="476"/>
      <c r="D68" s="632" t="s">
        <v>223</v>
      </c>
      <c r="E68" s="633"/>
      <c r="F68" s="633"/>
      <c r="G68" s="633"/>
      <c r="H68" s="634"/>
      <c r="I68" s="635">
        <v>1</v>
      </c>
      <c r="J68" s="635"/>
      <c r="K68" s="635"/>
    </row>
    <row r="69" spans="2:11" x14ac:dyDescent="0.25">
      <c r="B69" s="476" t="s">
        <v>224</v>
      </c>
      <c r="C69" s="476"/>
      <c r="D69" s="632" t="s">
        <v>225</v>
      </c>
      <c r="E69" s="633"/>
      <c r="F69" s="633"/>
      <c r="G69" s="633"/>
      <c r="H69" s="634"/>
      <c r="I69" s="635">
        <v>2</v>
      </c>
      <c r="J69" s="635"/>
      <c r="K69" s="635"/>
    </row>
    <row r="70" spans="2:11" x14ac:dyDescent="0.25">
      <c r="B70" s="476" t="s">
        <v>226</v>
      </c>
      <c r="C70" s="476"/>
      <c r="D70" s="632" t="s">
        <v>227</v>
      </c>
      <c r="E70" s="633"/>
      <c r="F70" s="633"/>
      <c r="G70" s="633"/>
      <c r="H70" s="634"/>
      <c r="I70" s="635">
        <v>3</v>
      </c>
      <c r="J70" s="635"/>
      <c r="K70" s="635"/>
    </row>
    <row r="71" spans="2:11" x14ac:dyDescent="0.25">
      <c r="B71" s="476" t="s">
        <v>228</v>
      </c>
      <c r="C71" s="476"/>
      <c r="D71" s="632" t="s">
        <v>229</v>
      </c>
      <c r="E71" s="633"/>
      <c r="F71" s="633"/>
      <c r="G71" s="633"/>
      <c r="H71" s="634"/>
      <c r="I71" s="635">
        <v>4</v>
      </c>
      <c r="J71" s="635"/>
      <c r="K71" s="635"/>
    </row>
    <row r="72" spans="2:11" x14ac:dyDescent="0.25">
      <c r="B72" s="476" t="s">
        <v>230</v>
      </c>
      <c r="C72" s="476"/>
      <c r="D72" s="632" t="s">
        <v>231</v>
      </c>
      <c r="E72" s="633"/>
      <c r="F72" s="633"/>
      <c r="G72" s="633"/>
      <c r="H72" s="634"/>
      <c r="I72" s="635">
        <v>5</v>
      </c>
      <c r="J72" s="635"/>
      <c r="K72" s="635"/>
    </row>
    <row r="73" spans="2:11" x14ac:dyDescent="0.25">
      <c r="B73" s="53" t="s">
        <v>232</v>
      </c>
    </row>
  </sheetData>
  <mergeCells count="50">
    <mergeCell ref="B58:D58"/>
    <mergeCell ref="C64:D64"/>
    <mergeCell ref="C59:D59"/>
    <mergeCell ref="C60:D60"/>
    <mergeCell ref="C61:D61"/>
    <mergeCell ref="C62:D62"/>
    <mergeCell ref="C63:D63"/>
    <mergeCell ref="E1:G1"/>
    <mergeCell ref="B47:D47"/>
    <mergeCell ref="C29:D29"/>
    <mergeCell ref="C30:D30"/>
    <mergeCell ref="C31:D31"/>
    <mergeCell ref="C32:D32"/>
    <mergeCell ref="C33:D33"/>
    <mergeCell ref="C34:D34"/>
    <mergeCell ref="B48:D48"/>
    <mergeCell ref="B49:D49"/>
    <mergeCell ref="B55:D55"/>
    <mergeCell ref="B37:D37"/>
    <mergeCell ref="B43:D43"/>
    <mergeCell ref="B44:D44"/>
    <mergeCell ref="B38:D38"/>
    <mergeCell ref="B39:D39"/>
    <mergeCell ref="B40:D40"/>
    <mergeCell ref="B41:D41"/>
    <mergeCell ref="B42:D42"/>
    <mergeCell ref="B56:D56"/>
    <mergeCell ref="B50:D50"/>
    <mergeCell ref="B51:D51"/>
    <mergeCell ref="B52:D52"/>
    <mergeCell ref="B53:D53"/>
    <mergeCell ref="B54:D54"/>
    <mergeCell ref="B67:C67"/>
    <mergeCell ref="D67:H67"/>
    <mergeCell ref="I67:K67"/>
    <mergeCell ref="B68:C68"/>
    <mergeCell ref="D68:H68"/>
    <mergeCell ref="I68:K68"/>
    <mergeCell ref="B71:C71"/>
    <mergeCell ref="D71:H71"/>
    <mergeCell ref="I71:K71"/>
    <mergeCell ref="B72:C72"/>
    <mergeCell ref="D72:H72"/>
    <mergeCell ref="I72:K72"/>
    <mergeCell ref="B69:C69"/>
    <mergeCell ref="D69:H69"/>
    <mergeCell ref="I69:K69"/>
    <mergeCell ref="B70:C70"/>
    <mergeCell ref="D70:H70"/>
    <mergeCell ref="I70:K70"/>
  </mergeCells>
  <hyperlinks>
    <hyperlink ref="D1" location="Contents!A1" display="&lt;&lt;&lt;" xr:uid="{00000000-0004-0000-0800-000000000000}"/>
  </hyperlinks>
  <pageMargins left="0.25" right="0.25" top="0.75" bottom="0.75" header="0.3" footer="0.3"/>
  <pageSetup paperSize="9"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DEA678D4FDB944BE0A3F22BC117354" ma:contentTypeVersion="1" ma:contentTypeDescription="Create a new document." ma:contentTypeScope="" ma:versionID="dde84e2dba0c6d6ae6e2250d75607d7f">
  <xsd:schema xmlns:xsd="http://www.w3.org/2001/XMLSchema" xmlns:xs="http://www.w3.org/2001/XMLSchema" xmlns:p="http://schemas.microsoft.com/office/2006/metadata/properties" xmlns:ns2="46ed5f8b-fba9-4272-87b5-42cf79d7ecc2" targetNamespace="http://schemas.microsoft.com/office/2006/metadata/properties" ma:root="true" ma:fieldsID="433e88846c6111561126dd198a85562c" ns2:_="">
    <xsd:import namespace="46ed5f8b-fba9-4272-87b5-42cf79d7ecc2"/>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ed5f8b-fba9-4272-87b5-42cf79d7ecc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D76084-7982-45D9-8293-307338E6E700}"/>
</file>

<file path=customXml/itemProps2.xml><?xml version="1.0" encoding="utf-8"?>
<ds:datastoreItem xmlns:ds="http://schemas.openxmlformats.org/officeDocument/2006/customXml" ds:itemID="{6B31620B-4370-4C4E-A827-D957793396F5}">
  <ds:schemaRef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740af1e2-5622-43ae-865a-adf99f9e0054"/>
    <ds:schemaRef ds:uri="http://purl.org/dc/term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C08750B6-307E-4694-8B11-03D7AEC7F59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8</vt:i4>
      </vt:variant>
    </vt:vector>
  </HeadingPairs>
  <TitlesOfParts>
    <vt:vector size="28" baseType="lpstr">
      <vt:lpstr>Contents</vt:lpstr>
      <vt:lpstr>1. General Instructions</vt:lpstr>
      <vt:lpstr>2. Definitions</vt:lpstr>
      <vt:lpstr>3. HIRM Procedure</vt:lpstr>
      <vt:lpstr>3A. HIRM Process</vt:lpstr>
      <vt:lpstr>3B. RI assessment process </vt:lpstr>
      <vt:lpstr>4. SRM Wsht</vt:lpstr>
      <vt:lpstr>4A. RI supporting tables </vt:lpstr>
      <vt:lpstr>4B. BQ&lt;&gt;BSV</vt:lpstr>
      <vt:lpstr>4C. Impact_Severity correlatn </vt:lpstr>
      <vt:lpstr>4D. RI automated tables</vt:lpstr>
      <vt:lpstr>5. Severity Table</vt:lpstr>
      <vt:lpstr>6. Likelihood Table</vt:lpstr>
      <vt:lpstr>7. RI Matrix</vt:lpstr>
      <vt:lpstr>8. Risk Level &amp; Tolerability</vt:lpstr>
      <vt:lpstr>9. SRM Report Form</vt:lpstr>
      <vt:lpstr>10. HIRM Master Register </vt:lpstr>
      <vt:lpstr>10B. Identify SRM Threads</vt:lpstr>
      <vt:lpstr>11. Hazards Prioritization</vt:lpstr>
      <vt:lpstr>12. Bow-Tie Methodology</vt:lpstr>
      <vt:lpstr>ONB_CBSVtable</vt:lpstr>
      <vt:lpstr>'10. HIRM Master Register '!Print_Titles</vt:lpstr>
      <vt:lpstr>Table4i</vt:lpstr>
      <vt:lpstr>Table4ii</vt:lpstr>
      <vt:lpstr>Table4iii</vt:lpstr>
      <vt:lpstr>Table4iv</vt:lpstr>
      <vt:lpstr>Table4v</vt:lpstr>
      <vt:lpstr>Tolerability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Teo, Gim Thong</dc:creator>
  <cp:keywords/>
  <dc:description/>
  <cp:lastModifiedBy>Oloo, Esther Adhiambo</cp:lastModifiedBy>
  <cp:revision/>
  <dcterms:created xsi:type="dcterms:W3CDTF">2012-07-24T13:56:52Z</dcterms:created>
  <dcterms:modified xsi:type="dcterms:W3CDTF">2023-08-23T19:04:55Z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0x010100E8DEA678D4FDB944BE0A3F22BC117354</vt:lpwstr>
  </property>
  <property fmtid="{D5CDD505-2E9C-101B-9397-08002B2CF9AE}" pid="3" name="MSIP_Label_5434c4c7-833e-41e4-b0ab-cdb227a2f6f7_Enabled">
    <vt:lpwstr>true</vt:lpwstr>
  </property>
  <property fmtid="{D5CDD505-2E9C-101B-9397-08002B2CF9AE}" pid="4" name="MSIP_Label_5434c4c7-833e-41e4-b0ab-cdb227a2f6f7_SetDate">
    <vt:lpwstr>2023-03-09T09:00:13Z</vt:lpwstr>
  </property>
  <property fmtid="{D5CDD505-2E9C-101B-9397-08002B2CF9AE}" pid="5" name="MSIP_Label_5434c4c7-833e-41e4-b0ab-cdb227a2f6f7_Method">
    <vt:lpwstr>Privileged</vt:lpwstr>
  </property>
  <property fmtid="{D5CDD505-2E9C-101B-9397-08002B2CF9AE}" pid="6" name="MSIP_Label_5434c4c7-833e-41e4-b0ab-cdb227a2f6f7_Name">
    <vt:lpwstr>Official (Open)</vt:lpwstr>
  </property>
  <property fmtid="{D5CDD505-2E9C-101B-9397-08002B2CF9AE}" pid="7" name="MSIP_Label_5434c4c7-833e-41e4-b0ab-cdb227a2f6f7_SiteId">
    <vt:lpwstr>0b11c524-9a1c-4e1b-84cb-6336aefc2243</vt:lpwstr>
  </property>
  <property fmtid="{D5CDD505-2E9C-101B-9397-08002B2CF9AE}" pid="8" name="MSIP_Label_5434c4c7-833e-41e4-b0ab-cdb227a2f6f7_ActionId">
    <vt:lpwstr>5e4d5853-afa4-4f0a-8904-e99a0f636aaf</vt:lpwstr>
  </property>
  <property fmtid="{D5CDD505-2E9C-101B-9397-08002B2CF9AE}" pid="9" name="MSIP_Label_5434c4c7-833e-41e4-b0ab-cdb227a2f6f7_ContentBits">
    <vt:lpwstr>0</vt:lpwstr>
  </property>
</Properties>
</file>