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theme/theme1.xml" ContentType="application/vnd.openxmlformats-officedocument.theme+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3.xml" ContentType="application/vnd.openxmlformats-officedocument.spreadsheetml.comments+xml"/>
  <Override PartName="/xl/calcChain.xml" ContentType="application/vnd.openxmlformats-officedocument.spreadsheetml.calcChain+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cruserm\userdirm\MINKEVA\Documents\ICAO\WG-1\SMI example uploads\SI QUA-008 Risk Management\"/>
    </mc:Choice>
  </mc:AlternateContent>
  <bookViews>
    <workbookView xWindow="576" yWindow="252" windowWidth="10992" windowHeight="7632" activeTab="1"/>
  </bookViews>
  <sheets>
    <sheet name="Instructions" sheetId="9" r:id="rId1"/>
    <sheet name="SCAN" sheetId="10" r:id="rId2"/>
    <sheet name="SCOPE" sheetId="8" r:id="rId3"/>
    <sheet name="concepts" sheetId="5" r:id="rId4"/>
    <sheet name="References" sheetId="6" r:id="rId5"/>
  </sheets>
  <definedNames>
    <definedName name="_xlnm.Print_Area" localSheetId="1">SCAN!$B$1:$I$20</definedName>
    <definedName name="_xlnm.Print_Area" localSheetId="2">SCOPE!$A$1:$J$26</definedName>
  </definedNames>
  <calcPr calcId="152511" calcMode="autoNoTable"/>
</workbook>
</file>

<file path=xl/calcChain.xml><?xml version="1.0" encoding="utf-8"?>
<calcChain xmlns="http://schemas.openxmlformats.org/spreadsheetml/2006/main">
  <c r="D5" i="10" l="1"/>
  <c r="G5" i="10" s="1"/>
  <c r="B5" i="8" s="1"/>
  <c r="D7" i="10"/>
  <c r="G7" i="10" s="1"/>
  <c r="B6" i="8" s="1"/>
  <c r="D9" i="10"/>
  <c r="G9" i="10" s="1"/>
  <c r="B7" i="8" s="1"/>
  <c r="D11" i="10"/>
  <c r="V9" i="10"/>
  <c r="D13" i="10"/>
  <c r="V11" i="10"/>
  <c r="D12" i="8"/>
  <c r="E12" i="8"/>
  <c r="F12" i="8"/>
  <c r="G12" i="8"/>
  <c r="H12" i="8"/>
  <c r="D13" i="8"/>
  <c r="E13" i="8"/>
  <c r="E20" i="8"/>
  <c r="F13" i="8"/>
  <c r="G13" i="8"/>
  <c r="G20" i="8"/>
  <c r="H13" i="8"/>
  <c r="H20" i="8" s="1"/>
  <c r="D14" i="8"/>
  <c r="E14" i="8"/>
  <c r="F14" i="8"/>
  <c r="G14" i="8"/>
  <c r="H14" i="8"/>
  <c r="D15" i="8"/>
  <c r="E15" i="8"/>
  <c r="F15" i="8"/>
  <c r="G15" i="8"/>
  <c r="H15" i="8"/>
  <c r="D16" i="8"/>
  <c r="E16" i="8"/>
  <c r="F16" i="8"/>
  <c r="G16" i="8"/>
  <c r="H16" i="8"/>
  <c r="D17" i="8"/>
  <c r="D20" i="8" s="1"/>
  <c r="E17" i="8"/>
  <c r="F17" i="8"/>
  <c r="G17" i="8"/>
  <c r="H17" i="8"/>
  <c r="D18" i="8"/>
  <c r="E18" i="8"/>
  <c r="F18" i="8"/>
  <c r="G18" i="8"/>
  <c r="H18" i="8"/>
  <c r="D19" i="8"/>
  <c r="E19" i="8"/>
  <c r="F19" i="8"/>
  <c r="G19" i="8"/>
  <c r="H19" i="8"/>
  <c r="F20" i="8"/>
  <c r="G13" i="10"/>
  <c r="B9" i="8"/>
  <c r="V12" i="10"/>
  <c r="G11" i="10"/>
  <c r="B8" i="8" s="1"/>
  <c r="V10" i="10"/>
  <c r="D16" i="10"/>
  <c r="G16" i="10" s="1"/>
  <c r="B10" i="8" s="1"/>
  <c r="V8" i="10"/>
</calcChain>
</file>

<file path=xl/comments1.xml><?xml version="1.0" encoding="utf-8"?>
<comments xmlns="http://schemas.openxmlformats.org/spreadsheetml/2006/main">
  <authors>
    <author>Rick McFarlane</author>
  </authors>
  <commentList>
    <comment ref="B4" authorId="0" shapeId="0">
      <text>
        <r>
          <rPr>
            <b/>
            <sz val="8"/>
            <color indexed="81"/>
            <rFont val="Tahoma"/>
            <family val="2"/>
          </rPr>
          <t>SCAN:</t>
        </r>
        <r>
          <rPr>
            <sz val="8"/>
            <color indexed="81"/>
            <rFont val="Tahoma"/>
            <family val="2"/>
          </rPr>
          <t xml:space="preserve">
This sheet provides a means to assess the </t>
        </r>
        <r>
          <rPr>
            <b/>
            <sz val="8"/>
            <color indexed="81"/>
            <rFont val="Tahoma"/>
            <family val="2"/>
          </rPr>
          <t>Impact of Treating the risk</t>
        </r>
        <r>
          <rPr>
            <sz val="8"/>
            <color indexed="81"/>
            <rFont val="Tahoma"/>
            <family val="2"/>
          </rPr>
          <t>.  The key areas of concern are:  HEALTH and SAFETY, the ENVIRONMENT, PUBLIC SECURITY, the ECONOMY, and PUBLIC/STAKEHOLDER/MEDIA CONTROVERSY.  The priority areas relate to Treasury Board Secretariat documentation on policy.</t>
        </r>
      </text>
    </comment>
    <comment ref="B9" authorId="0" shapeId="0">
      <text>
        <r>
          <rPr>
            <b/>
            <sz val="8"/>
            <color indexed="81"/>
            <rFont val="Tahoma"/>
            <family val="2"/>
          </rPr>
          <t>SCOPE:</t>
        </r>
        <r>
          <rPr>
            <sz val="8"/>
            <color indexed="81"/>
            <rFont val="Tahoma"/>
            <family val="2"/>
          </rPr>
          <t xml:space="preserve">
The Risk Assessment process should match the scope and complexity of the issue.  
This worksheet enables a quick assessment of the scope which will guide a user towards a compatible process for assessing risk.</t>
        </r>
      </text>
    </comment>
    <comment ref="B19" authorId="0" shapeId="0">
      <text>
        <r>
          <rPr>
            <b/>
            <sz val="8"/>
            <color indexed="81"/>
            <rFont val="Tahoma"/>
            <family val="2"/>
          </rPr>
          <t>Team components:
A user can indicate an acceptable composition of the risk team.  This may be an individual (himself, herself or another), a team of two or more persons, a team with subject matter experts, a process facilitator (or consultant), a combination of these, or convey the issue to a higher level in the organization.</t>
        </r>
        <r>
          <rPr>
            <sz val="8"/>
            <color indexed="81"/>
            <rFont val="Tahoma"/>
            <family val="2"/>
          </rPr>
          <t xml:space="preserve">
</t>
        </r>
      </text>
    </comment>
    <comment ref="B20" authorId="0" shapeId="0">
      <text>
        <r>
          <rPr>
            <b/>
            <sz val="8"/>
            <color indexed="81"/>
            <rFont val="Tahoma"/>
            <family val="2"/>
          </rPr>
          <t>Process to be used:
The final selection of a risk assessment process may be other than the recommended one.</t>
        </r>
        <r>
          <rPr>
            <sz val="8"/>
            <color indexed="81"/>
            <rFont val="Tahoma"/>
            <family val="2"/>
          </rPr>
          <t xml:space="preserve">
</t>
        </r>
        <r>
          <rPr>
            <b/>
            <sz val="8"/>
            <color indexed="81"/>
            <rFont val="Tahoma"/>
            <family val="2"/>
          </rPr>
          <t>This is acceptable with suitable rationale as described in the next field box.</t>
        </r>
      </text>
    </comment>
    <comment ref="B23" authorId="0" shapeId="0">
      <text>
        <r>
          <rPr>
            <b/>
            <sz val="8"/>
            <color indexed="81"/>
            <rFont val="Tahoma"/>
            <family val="2"/>
          </rPr>
          <t>Print:
Print to a Word or PDF file.  This can then be attached to or pasted into a Terms of Reference.  This will help the Risk Team with establishing context for assessing the risk.</t>
        </r>
        <r>
          <rPr>
            <sz val="8"/>
            <color indexed="81"/>
            <rFont val="Tahoma"/>
            <family val="2"/>
          </rPr>
          <t xml:space="preserve">
</t>
        </r>
      </text>
    </comment>
  </commentList>
</comments>
</file>

<file path=xl/comments2.xml><?xml version="1.0" encoding="utf-8"?>
<comments xmlns="http://schemas.openxmlformats.org/spreadsheetml/2006/main">
  <authors>
    <author>Rick McFarlane</author>
  </authors>
  <commentList>
    <comment ref="B4" authorId="0" shapeId="0">
      <text>
        <r>
          <rPr>
            <b/>
            <sz val="8"/>
            <color indexed="81"/>
            <rFont val="Tahoma"/>
            <family val="2"/>
          </rPr>
          <t xml:space="preserve">Health and Safety:
Not a Factor = </t>
        </r>
        <r>
          <rPr>
            <sz val="8"/>
            <color indexed="81"/>
            <rFont val="Tahoma"/>
            <family val="2"/>
          </rPr>
          <t>No</t>
        </r>
        <r>
          <rPr>
            <sz val="8"/>
            <color indexed="81"/>
            <rFont val="Tahoma"/>
            <family val="2"/>
          </rPr>
          <t xml:space="preserve"> impact on human, animal, or plant health or safety is expected, or is not applicable, it receives a rating. 
</t>
        </r>
        <r>
          <rPr>
            <b/>
            <sz val="8"/>
            <color indexed="81"/>
            <rFont val="Tahoma"/>
            <family val="2"/>
          </rPr>
          <t xml:space="preserve">Minimal </t>
        </r>
        <r>
          <rPr>
            <sz val="8"/>
            <color indexed="81"/>
            <rFont val="Tahoma"/>
            <family val="2"/>
          </rPr>
          <t xml:space="preserve">= Minor injuries
</t>
        </r>
        <r>
          <rPr>
            <b/>
            <sz val="8"/>
            <color indexed="81"/>
            <rFont val="Tahoma"/>
            <family val="2"/>
          </rPr>
          <t>Some</t>
        </r>
        <r>
          <rPr>
            <sz val="8"/>
            <color indexed="81"/>
            <rFont val="Tahoma"/>
            <family val="2"/>
          </rPr>
          <t xml:space="preserve"> = Some impact, such as reducing the delay or the need for medical attention or hospitalization;
</t>
        </r>
        <r>
          <rPr>
            <b/>
            <sz val="8"/>
            <color indexed="81"/>
            <rFont val="Tahoma"/>
            <family val="2"/>
          </rPr>
          <t>Significant</t>
        </r>
        <r>
          <rPr>
            <sz val="8"/>
            <color indexed="81"/>
            <rFont val="Tahoma"/>
            <family val="2"/>
          </rPr>
          <t xml:space="preserve"> = Significant impact, such as mortality.
</t>
        </r>
        <r>
          <rPr>
            <b/>
            <sz val="8"/>
            <color indexed="81"/>
            <rFont val="Tahoma"/>
            <family val="2"/>
          </rPr>
          <t>Unable to Rate</t>
        </r>
        <r>
          <rPr>
            <sz val="8"/>
            <color indexed="81"/>
            <rFont val="Tahoma"/>
            <family val="2"/>
          </rPr>
          <t xml:space="preserve"> = Cannot be determined at this point.</t>
        </r>
      </text>
    </comment>
    <comment ref="B6" authorId="0" shapeId="0">
      <text>
        <r>
          <rPr>
            <b/>
            <sz val="8"/>
            <color indexed="81"/>
            <rFont val="Tahoma"/>
            <family val="2"/>
          </rPr>
          <t>ENVIRONMENT:</t>
        </r>
        <r>
          <rPr>
            <sz val="8"/>
            <color indexed="81"/>
            <rFont val="Tahoma"/>
            <family val="2"/>
          </rPr>
          <t xml:space="preserve">
</t>
        </r>
        <r>
          <rPr>
            <b/>
            <sz val="8"/>
            <color indexed="81"/>
            <rFont val="Tahoma"/>
            <family val="2"/>
          </rPr>
          <t>Not a Factor =</t>
        </r>
        <r>
          <rPr>
            <sz val="8"/>
            <color indexed="81"/>
            <rFont val="Tahoma"/>
            <family val="2"/>
          </rPr>
          <t xml:space="preserve">  If risk treatment is expected to have no impact on the environment, or is not applicable. 
</t>
        </r>
        <r>
          <rPr>
            <b/>
            <sz val="8"/>
            <color indexed="81"/>
            <rFont val="Tahoma"/>
            <family val="2"/>
          </rPr>
          <t>Minimal =</t>
        </r>
        <r>
          <rPr>
            <sz val="8"/>
            <color indexed="81"/>
            <rFont val="Tahoma"/>
            <family val="2"/>
          </rPr>
          <t xml:space="preserve"> minor impact, 
</t>
        </r>
        <r>
          <rPr>
            <b/>
            <sz val="8"/>
            <color indexed="81"/>
            <rFont val="Tahoma"/>
            <family val="2"/>
          </rPr>
          <t>Some</t>
        </r>
        <r>
          <rPr>
            <sz val="8"/>
            <color indexed="81"/>
            <rFont val="Tahoma"/>
            <family val="2"/>
          </rPr>
          <t xml:space="preserve"> = some impact, 
</t>
        </r>
        <r>
          <rPr>
            <b/>
            <sz val="8"/>
            <color indexed="81"/>
            <rFont val="Tahoma"/>
            <family val="2"/>
          </rPr>
          <t>Significant</t>
        </r>
        <r>
          <rPr>
            <sz val="8"/>
            <color indexed="81"/>
            <rFont val="Tahoma"/>
            <family val="2"/>
          </rPr>
          <t xml:space="preserve"> = such as damaging a sensitive ecosystem or protecting it from irreversible harm or damage.
</t>
        </r>
        <r>
          <rPr>
            <b/>
            <sz val="8"/>
            <color indexed="81"/>
            <rFont val="Tahoma"/>
            <family val="2"/>
          </rPr>
          <t>Unable to Rate</t>
        </r>
        <r>
          <rPr>
            <sz val="8"/>
            <color indexed="81"/>
            <rFont val="Tahoma"/>
            <family val="2"/>
          </rPr>
          <t xml:space="preserve"> = Cannot be determined at this point.
Note:  A preliminary review based on The Cabinet Directive on the Environmental Assessment of Policy, Plan and Program Proposals will assist in providing a basis for the rating.</t>
        </r>
      </text>
    </comment>
    <comment ref="B8" authorId="0" shapeId="0">
      <text>
        <r>
          <rPr>
            <b/>
            <sz val="8"/>
            <color indexed="81"/>
            <rFont val="Tahoma"/>
            <family val="2"/>
          </rPr>
          <t xml:space="preserve">Public Security:
The impact on public security by treating this risk is:
</t>
        </r>
        <r>
          <rPr>
            <sz val="8"/>
            <color indexed="81"/>
            <rFont val="Tahoma"/>
            <family val="2"/>
          </rPr>
          <t xml:space="preserve">
</t>
        </r>
        <r>
          <rPr>
            <b/>
            <sz val="8"/>
            <color indexed="81"/>
            <rFont val="Tahoma"/>
            <family val="2"/>
          </rPr>
          <t xml:space="preserve">Not a Factor </t>
        </r>
        <r>
          <rPr>
            <sz val="8"/>
            <color indexed="81"/>
            <rFont val="Tahoma"/>
            <family val="2"/>
          </rPr>
          <t xml:space="preserve">= No social impact or implications for people’s way of life, culture, community, political systems, well-being, personal and property rights, fears and aspirations, or ethical concerns.
</t>
        </r>
        <r>
          <rPr>
            <b/>
            <sz val="8"/>
            <color indexed="81"/>
            <rFont val="Tahoma"/>
            <family val="2"/>
          </rPr>
          <t>Minimal</t>
        </r>
        <r>
          <rPr>
            <sz val="8"/>
            <color indexed="81"/>
            <rFont val="Tahoma"/>
            <family val="2"/>
          </rPr>
          <t xml:space="preserve"> = minor impact, 
</t>
        </r>
        <r>
          <rPr>
            <b/>
            <sz val="8"/>
            <color indexed="81"/>
            <rFont val="Tahoma"/>
            <family val="2"/>
          </rPr>
          <t xml:space="preserve">Some </t>
        </r>
        <r>
          <rPr>
            <sz val="8"/>
            <color indexed="81"/>
            <rFont val="Tahoma"/>
            <family val="2"/>
          </rPr>
          <t xml:space="preserve">= 
</t>
        </r>
        <r>
          <rPr>
            <b/>
            <sz val="8"/>
            <color indexed="81"/>
            <rFont val="Tahoma"/>
            <family val="2"/>
          </rPr>
          <t>Significant</t>
        </r>
        <r>
          <rPr>
            <sz val="8"/>
            <color indexed="81"/>
            <rFont val="Tahoma"/>
            <family val="2"/>
          </rPr>
          <t xml:space="preserve"> =  include consideration for vulnerable social and economic groups, such as Aboriginal peoples, official-language minorities, lower income Canadians, recent immigrants, and groups affected on the basis of age, gender, race, or culture. 
</t>
        </r>
        <r>
          <rPr>
            <b/>
            <sz val="8"/>
            <color indexed="81"/>
            <rFont val="Tahoma"/>
            <family val="2"/>
          </rPr>
          <t>Unable to Rate</t>
        </r>
        <r>
          <rPr>
            <sz val="8"/>
            <color indexed="81"/>
            <rFont val="Tahoma"/>
            <family val="2"/>
          </rPr>
          <t xml:space="preserve"> = Cannot be determined at this time.</t>
        </r>
      </text>
    </comment>
    <comment ref="B10" authorId="0" shapeId="0">
      <text>
        <r>
          <rPr>
            <b/>
            <sz val="8"/>
            <color indexed="81"/>
            <rFont val="Tahoma"/>
            <family val="2"/>
          </rPr>
          <t xml:space="preserve">Economy:  What is initially anticipated as the cost to business or consumers and the impact on jobs, competition and trade in treating the risks?
No Cost:  </t>
        </r>
        <r>
          <rPr>
            <sz val="8"/>
            <color indexed="81"/>
            <rFont val="Tahoma"/>
            <family val="2"/>
          </rPr>
          <t xml:space="preserve">There is no associated cost to business, consumers or impact on jobs, competition and trade.
</t>
        </r>
        <r>
          <rPr>
            <b/>
            <sz val="8"/>
            <color indexed="81"/>
            <rFont val="Tahoma"/>
            <family val="2"/>
          </rPr>
          <t>&lt; $1M/year:</t>
        </r>
        <r>
          <rPr>
            <sz val="8"/>
            <color indexed="81"/>
            <rFont val="Tahoma"/>
            <family val="2"/>
          </rPr>
          <t xml:space="preserve">  Less than $1M per year OR can be extrapolated over 10 years with $10M.
</t>
        </r>
        <r>
          <rPr>
            <b/>
            <sz val="8"/>
            <color indexed="81"/>
            <rFont val="Tahoma"/>
            <family val="2"/>
          </rPr>
          <t>&lt; $10M/year:</t>
        </r>
        <r>
          <rPr>
            <sz val="8"/>
            <color indexed="81"/>
            <rFont val="Tahoma"/>
            <family val="2"/>
          </rPr>
          <t xml:space="preserve">  Less than $10M per year OR less than $100M over ten years.
</t>
        </r>
        <r>
          <rPr>
            <b/>
            <sz val="8"/>
            <color indexed="81"/>
            <rFont val="Tahoma"/>
            <family val="2"/>
          </rPr>
          <t>&gt; $10M/year:</t>
        </r>
        <r>
          <rPr>
            <sz val="8"/>
            <color indexed="81"/>
            <rFont val="Tahoma"/>
            <family val="2"/>
          </rPr>
          <t xml:space="preserve">  More than $10M per year OR  $100M over ten years.
</t>
        </r>
        <r>
          <rPr>
            <b/>
            <sz val="8"/>
            <color indexed="81"/>
            <rFont val="Tahoma"/>
            <family val="2"/>
          </rPr>
          <t>Unable to rate:</t>
        </r>
        <r>
          <rPr>
            <sz val="8"/>
            <color indexed="81"/>
            <rFont val="Tahoma"/>
            <family val="2"/>
          </rPr>
          <t xml:space="preserve">  Cannot be determined at this point.</t>
        </r>
      </text>
    </comment>
    <comment ref="B12" authorId="0" shapeId="0">
      <text>
        <r>
          <rPr>
            <b/>
            <sz val="8"/>
            <color indexed="81"/>
            <rFont val="Tahoma"/>
            <family val="2"/>
          </rPr>
          <t>Public, Stakeholder, Media or Political Controversy:</t>
        </r>
        <r>
          <rPr>
            <sz val="8"/>
            <color indexed="81"/>
            <rFont val="Tahoma"/>
            <family val="2"/>
          </rPr>
          <t xml:space="preserve">
None:  Universally supported by all groups.
Minimal:  Minimal controversy and generally supported by most groups.
Some:  Some controversy or opposed by some key stakeholders.
Significant:  Opposed by most stakeholders or faces large opposition.
Unable to Rate:  Cannot be determined at this stage.</t>
        </r>
      </text>
    </comment>
  </commentList>
</comments>
</file>

<file path=xl/comments3.xml><?xml version="1.0" encoding="utf-8"?>
<comments xmlns="http://schemas.openxmlformats.org/spreadsheetml/2006/main">
  <authors>
    <author>mcfarlr</author>
    <author>Rick McFarlane</author>
  </authors>
  <commentList>
    <comment ref="D11" authorId="0" shapeId="0">
      <text>
        <r>
          <rPr>
            <b/>
            <sz val="11"/>
            <color indexed="81"/>
            <rFont val="Tahoma"/>
            <family val="2"/>
          </rPr>
          <t>Basic:
A 'checklist' process in 15 Questions.</t>
        </r>
        <r>
          <rPr>
            <sz val="11"/>
            <color indexed="81"/>
            <rFont val="Tahoma"/>
            <family val="2"/>
          </rPr>
          <t xml:space="preserve">
</t>
        </r>
      </text>
    </comment>
    <comment ref="E11" authorId="0" shapeId="0">
      <text>
        <r>
          <rPr>
            <b/>
            <sz val="11"/>
            <color indexed="81"/>
            <rFont val="Tahoma"/>
            <family val="2"/>
          </rPr>
          <t>Modified:
A short methodology incorporating Human Factors aspects, (using the SHELL Model).</t>
        </r>
        <r>
          <rPr>
            <sz val="11"/>
            <color indexed="81"/>
            <rFont val="Tahoma"/>
            <family val="2"/>
          </rPr>
          <t xml:space="preserve">
</t>
        </r>
      </text>
    </comment>
    <comment ref="F11" authorId="0" shapeId="0">
      <text>
        <r>
          <rPr>
            <b/>
            <sz val="11"/>
            <color indexed="81"/>
            <rFont val="Tahoma"/>
            <family val="2"/>
          </rPr>
          <t xml:space="preserve">Conventional:
A versatile Risk Assessment Process providing flexibility in depth and detail.
</t>
        </r>
        <r>
          <rPr>
            <sz val="11"/>
            <color indexed="81"/>
            <rFont val="Tahoma"/>
            <family val="2"/>
          </rPr>
          <t xml:space="preserve">
</t>
        </r>
      </text>
    </comment>
    <comment ref="G11" authorId="0" shapeId="0">
      <text>
        <r>
          <rPr>
            <b/>
            <sz val="11"/>
            <color indexed="81"/>
            <rFont val="Tahoma"/>
            <family val="2"/>
          </rPr>
          <t>Enhanced:
A risk assessment process that enables use of complexity tools for analysis and decision making.</t>
        </r>
        <r>
          <rPr>
            <sz val="11"/>
            <color indexed="81"/>
            <rFont val="Tahoma"/>
            <family val="2"/>
          </rPr>
          <t xml:space="preserve">
</t>
        </r>
      </text>
    </comment>
    <comment ref="H11" authorId="0" shapeId="0">
      <text>
        <r>
          <rPr>
            <b/>
            <sz val="11"/>
            <color indexed="81"/>
            <rFont val="Tahoma"/>
            <family val="2"/>
          </rPr>
          <t>Comprehensive:
This process is a very detailed, broad scope assessment best suited to issues requiring extensive consultation and analysis.</t>
        </r>
        <r>
          <rPr>
            <sz val="11"/>
            <color indexed="81"/>
            <rFont val="Tahoma"/>
            <family val="2"/>
          </rPr>
          <t xml:space="preserve">
</t>
        </r>
      </text>
    </comment>
    <comment ref="B12" authorId="1" shapeId="0">
      <text>
        <r>
          <rPr>
            <b/>
            <sz val="8"/>
            <color indexed="81"/>
            <rFont val="Tahoma"/>
            <family val="2"/>
          </rPr>
          <t>What is known or visible about the issue, initially?</t>
        </r>
      </text>
    </comment>
    <comment ref="B13" authorId="1" shapeId="0">
      <text>
        <r>
          <rPr>
            <b/>
            <sz val="8"/>
            <color indexed="81"/>
            <rFont val="Tahoma"/>
            <family val="2"/>
          </rPr>
          <t>How would you characterize the perceived relationship between 'Cause' and 'Effect'?</t>
        </r>
        <r>
          <rPr>
            <sz val="8"/>
            <color indexed="81"/>
            <rFont val="Tahoma"/>
            <family val="2"/>
          </rPr>
          <t xml:space="preserve">
</t>
        </r>
      </text>
    </comment>
    <comment ref="B14" authorId="1" shapeId="0">
      <text>
        <r>
          <rPr>
            <b/>
            <sz val="8"/>
            <color indexed="81"/>
            <rFont val="Tahoma"/>
            <family val="2"/>
          </rPr>
          <t>What level of agreement about the issue exists prior to assessing the risks?</t>
        </r>
        <r>
          <rPr>
            <sz val="8"/>
            <color indexed="81"/>
            <rFont val="Tahoma"/>
            <family val="2"/>
          </rPr>
          <t xml:space="preserve">
</t>
        </r>
      </text>
    </comment>
    <comment ref="B15" authorId="1" shapeId="0">
      <text>
        <r>
          <rPr>
            <b/>
            <sz val="8"/>
            <color indexed="81"/>
            <rFont val="Tahoma"/>
            <family val="2"/>
          </rPr>
          <t>What initial sense do you have about what the resolution may involve?</t>
        </r>
        <r>
          <rPr>
            <sz val="8"/>
            <color indexed="81"/>
            <rFont val="Tahoma"/>
            <family val="2"/>
          </rPr>
          <t xml:space="preserve">
</t>
        </r>
      </text>
    </comment>
    <comment ref="B16" authorId="1" shapeId="0">
      <text>
        <r>
          <rPr>
            <b/>
            <sz val="8"/>
            <color indexed="81"/>
            <rFont val="Tahoma"/>
            <family val="2"/>
          </rPr>
          <t>How certain is your sense of what consequences may arise from the risks?</t>
        </r>
        <r>
          <rPr>
            <sz val="8"/>
            <color indexed="81"/>
            <rFont val="Tahoma"/>
            <family val="2"/>
          </rPr>
          <t xml:space="preserve">
</t>
        </r>
      </text>
    </comment>
    <comment ref="B17" authorId="1" shapeId="0">
      <text>
        <r>
          <rPr>
            <b/>
            <sz val="8"/>
            <color indexed="81"/>
            <rFont val="Tahoma"/>
            <family val="2"/>
          </rPr>
          <t>How would you characterize what needs to be done to  understand the issue?</t>
        </r>
        <r>
          <rPr>
            <sz val="8"/>
            <color indexed="81"/>
            <rFont val="Tahoma"/>
            <family val="2"/>
          </rPr>
          <t xml:space="preserve">
</t>
        </r>
      </text>
    </comment>
    <comment ref="B18" authorId="1" shapeId="0">
      <text>
        <r>
          <rPr>
            <b/>
            <sz val="8"/>
            <color indexed="81"/>
            <rFont val="Tahoma"/>
            <family val="2"/>
          </rPr>
          <t>What is your sense of urgency regarding the emergence of the consequences?</t>
        </r>
        <r>
          <rPr>
            <sz val="8"/>
            <color indexed="81"/>
            <rFont val="Tahoma"/>
            <family val="2"/>
          </rPr>
          <t xml:space="preserve">
</t>
        </r>
      </text>
    </comment>
    <comment ref="B19" authorId="1" shapeId="0">
      <text>
        <r>
          <rPr>
            <b/>
            <sz val="8"/>
            <color indexed="81"/>
            <rFont val="Tahoma"/>
            <family val="2"/>
          </rPr>
          <t>What depth of consultation is appropriate for this issue?</t>
        </r>
        <r>
          <rPr>
            <sz val="8"/>
            <color indexed="81"/>
            <rFont val="Tahoma"/>
            <family val="2"/>
          </rPr>
          <t xml:space="preserve">
</t>
        </r>
      </text>
    </comment>
    <comment ref="B21" authorId="1" shapeId="0">
      <text>
        <r>
          <rPr>
            <b/>
            <sz val="8"/>
            <color indexed="81"/>
            <rFont val="Tahoma"/>
            <family val="2"/>
          </rPr>
          <t>Which process scores the highest?  If more than one, which do you think is suitable?</t>
        </r>
        <r>
          <rPr>
            <sz val="8"/>
            <color indexed="81"/>
            <rFont val="Tahoma"/>
            <family val="2"/>
          </rPr>
          <t xml:space="preserve">
</t>
        </r>
      </text>
    </comment>
    <comment ref="B22" authorId="1" shapeId="0">
      <text>
        <r>
          <rPr>
            <b/>
            <sz val="8"/>
            <color indexed="81"/>
            <rFont val="Tahoma"/>
            <family val="2"/>
          </rPr>
          <t>Select your preference for running the optimum process.</t>
        </r>
        <r>
          <rPr>
            <sz val="8"/>
            <color indexed="81"/>
            <rFont val="Tahoma"/>
            <family val="2"/>
          </rPr>
          <t xml:space="preserve">
</t>
        </r>
      </text>
    </comment>
    <comment ref="B23" authorId="0" shapeId="0">
      <text>
        <r>
          <rPr>
            <b/>
            <sz val="11"/>
            <color indexed="81"/>
            <rFont val="Tahoma"/>
            <family val="2"/>
          </rPr>
          <t>Process to be used:
PROCESS CHOICE:
The final selection of a risk assessment process may be other than the one recommended.  
This is acceptable with suitable rationale entered in the text box below.</t>
        </r>
        <r>
          <rPr>
            <sz val="11"/>
            <color indexed="81"/>
            <rFont val="Tahoma"/>
            <family val="2"/>
          </rPr>
          <t xml:space="preserve">
</t>
        </r>
      </text>
    </comment>
  </commentList>
</comments>
</file>

<file path=xl/sharedStrings.xml><?xml version="1.0" encoding="utf-8"?>
<sst xmlns="http://schemas.openxmlformats.org/spreadsheetml/2006/main" count="281" uniqueCount="255">
  <si>
    <t>Yes</t>
  </si>
  <si>
    <t>requires further clarification</t>
  </si>
  <si>
    <t>Maybe</t>
  </si>
  <si>
    <t>certain</t>
  </si>
  <si>
    <t>displays patterns/multiple relationships</t>
  </si>
  <si>
    <t>No</t>
  </si>
  <si>
    <t>unknown</t>
  </si>
  <si>
    <t>Unknown</t>
  </si>
  <si>
    <t>possible</t>
  </si>
  <si>
    <t>unpredictable</t>
  </si>
  <si>
    <t>Reference Points</t>
  </si>
  <si>
    <t>DANGER SIGNALS</t>
  </si>
  <si>
    <t>SIMPLE</t>
  </si>
  <si>
    <t>relationships evident to everyone;</t>
  </si>
  <si>
    <t>right answer exists</t>
  </si>
  <si>
    <t>Known knowns</t>
  </si>
  <si>
    <t>Fact-based management</t>
  </si>
  <si>
    <t>Sense, categorize, respond</t>
  </si>
  <si>
    <t>Delegate</t>
  </si>
  <si>
    <t>Use best practices</t>
  </si>
  <si>
    <t>Communicate in clear, direct ways</t>
  </si>
  <si>
    <t>Complacency and comfort</t>
  </si>
  <si>
    <t>Entrained thinking</t>
  </si>
  <si>
    <t>No challenge of received wisdom</t>
  </si>
  <si>
    <t>COMPLICATED</t>
  </si>
  <si>
    <t>Expert diagnosis required</t>
  </si>
  <si>
    <t>Known unknowns</t>
  </si>
  <si>
    <t>Sense, analyze, respond</t>
  </si>
  <si>
    <t>Create panels of experts</t>
  </si>
  <si>
    <t>Listen to conflicting advice</t>
  </si>
  <si>
    <t>Analysis paralysis</t>
  </si>
  <si>
    <t>Expert panels</t>
  </si>
  <si>
    <t>COMPLEX</t>
  </si>
  <si>
    <t>Flux and unpredictability</t>
  </si>
  <si>
    <t>Unknown unknowns</t>
  </si>
  <si>
    <t>Many competing ideas</t>
  </si>
  <si>
    <t>Pattern-based leadership</t>
  </si>
  <si>
    <t>Probe, sense, respond</t>
  </si>
  <si>
    <t>CHAOTIC</t>
  </si>
  <si>
    <t>High turbulence</t>
  </si>
  <si>
    <t>No clear cause-and-effect relationships,</t>
  </si>
  <si>
    <t>Unknowables</t>
  </si>
  <si>
    <t>High tension</t>
  </si>
  <si>
    <t>Act, sense, respond</t>
  </si>
  <si>
    <t>“Cult of the leader”</t>
  </si>
  <si>
    <t>Missed opportunity for innovation</t>
  </si>
  <si>
    <t>Chaos unabated</t>
  </si>
  <si>
    <t xml:space="preserve">THE LEADER’S JOB </t>
  </si>
  <si>
    <t>RESPONSE TO DANGER SIGNALS</t>
  </si>
  <si>
    <t xml:space="preserve">No right answers; </t>
  </si>
  <si>
    <t>emergent instructive patterns</t>
  </si>
  <si>
    <t>A need for creativity and innovation</t>
  </si>
  <si>
    <t>more than one right answer possible</t>
  </si>
  <si>
    <t>so no point in looking for right answers</t>
  </si>
  <si>
    <t>Repeating patterns and consistent events</t>
  </si>
  <si>
    <t>this is a recognizable event</t>
  </si>
  <si>
    <t>clear cause and effect</t>
  </si>
  <si>
    <t>consensus is high</t>
  </si>
  <si>
    <t>this can be classified</t>
  </si>
  <si>
    <t>we need experts to diagnose the issue</t>
  </si>
  <si>
    <t>cause and effect is discoverable</t>
  </si>
  <si>
    <t>more than one right answer is possible</t>
  </si>
  <si>
    <t>emergent patterns exist</t>
  </si>
  <si>
    <t>consensus is low</t>
  </si>
  <si>
    <t>cause and effect is not evident</t>
  </si>
  <si>
    <t>no clear cause and effect</t>
  </si>
  <si>
    <t>high turbulence</t>
  </si>
  <si>
    <t>high tension</t>
  </si>
  <si>
    <t>multiple decisions required</t>
  </si>
  <si>
    <t>no time to think/analyze</t>
  </si>
  <si>
    <t>creativity and innovation would help</t>
  </si>
  <si>
    <t>unpredictable with fluctuations</t>
  </si>
  <si>
    <t>cause and effect relationship is:</t>
  </si>
  <si>
    <t>clear</t>
  </si>
  <si>
    <t>discoverable</t>
  </si>
  <si>
    <t>not evident</t>
  </si>
  <si>
    <t>consensus is:</t>
  </si>
  <si>
    <t>high</t>
  </si>
  <si>
    <t>almost unanymous</t>
  </si>
  <si>
    <t>mixed</t>
  </si>
  <si>
    <t>low</t>
  </si>
  <si>
    <t>There is:</t>
  </si>
  <si>
    <t>one right answer</t>
  </si>
  <si>
    <t>possibly more than one right answer</t>
  </si>
  <si>
    <t>no 'one' right answer</t>
  </si>
  <si>
    <t>no point in looking for the right answer</t>
  </si>
  <si>
    <t>this requires:</t>
  </si>
  <si>
    <t>categorization and selection of SOP/Best Practice</t>
  </si>
  <si>
    <t>analysis and a good practice</t>
  </si>
  <si>
    <t>pattern recognition and multiple 'safe-fail' ideas</t>
  </si>
  <si>
    <t>multiple decisions with no time to think</t>
  </si>
  <si>
    <t>predictable (probability)</t>
  </si>
  <si>
    <t xml:space="preserve">The selected process:  </t>
  </si>
  <si>
    <t>matches my capability</t>
  </si>
  <si>
    <t>needs to move to a higher level in the organization</t>
  </si>
  <si>
    <t>Cause and effect relationship:</t>
  </si>
  <si>
    <t>Internal</t>
  </si>
  <si>
    <t>Large scale consultation</t>
  </si>
  <si>
    <t>External Stakeholders (Narrow Focus)</t>
  </si>
  <si>
    <t>External Stakeholders (Broad Focus)</t>
  </si>
  <si>
    <t>pattern recognition and multiple safe-fail ideas</t>
  </si>
  <si>
    <t>None required</t>
  </si>
  <si>
    <t>long term</t>
  </si>
  <si>
    <t>PRE ASSESSMENT TOOL FOR MANAGING RISK</t>
  </si>
  <si>
    <t xml:space="preserve">THE CONTEXT CHARACTERISTICS </t>
  </si>
  <si>
    <t>A Leader’s Framework for Decision Making</t>
  </si>
  <si>
    <t>Source</t>
  </si>
  <si>
    <t>Author</t>
  </si>
  <si>
    <t>David J. Snowden and Mary E. Boone</t>
  </si>
  <si>
    <t>Title</t>
  </si>
  <si>
    <t>Brenda J. Zimmerman</t>
  </si>
  <si>
    <t>Harvard Business Review, November 2007</t>
  </si>
  <si>
    <t>Access</t>
  </si>
  <si>
    <t>http://tcinfo/vlib/2031.htm#H</t>
  </si>
  <si>
    <t>http://www.cognitive-edge.com/index.php</t>
  </si>
  <si>
    <t>http://www.plexusinstitute.org/</t>
  </si>
  <si>
    <t>Schulich School of Business, York University, Toronto, Canada.</t>
  </si>
  <si>
    <t>http://www.plexusinstitute.org/edgeware/archive/think/main_aides3.html</t>
  </si>
  <si>
    <t>Ralph Stacey's Agreement &amp; Certainty Matrix</t>
  </si>
  <si>
    <t>http://www.solonline.org/FifthDiscipline/</t>
  </si>
  <si>
    <t>Peter M. Senge</t>
  </si>
  <si>
    <t>Society for Organizational Learning</t>
  </si>
  <si>
    <t>The Fifth Discipline (Second Edition)</t>
  </si>
  <si>
    <t>CSA Q850-10</t>
  </si>
  <si>
    <t>ISO 31000</t>
  </si>
  <si>
    <t>TP13095</t>
  </si>
  <si>
    <t>TP13905</t>
  </si>
  <si>
    <t>http://tcinfo/CivilAviation/SystemSafety/Publications/Guidance/tp13905/menu.htm</t>
  </si>
  <si>
    <t>http://tcinfo/CivilAviation/SystemSafety/Publications/Guidance/tp13095/menu.htm</t>
  </si>
  <si>
    <t>http://www.iso.org/iso/catalogue_detail?csnumber=43170</t>
  </si>
  <si>
    <t>International Standards Organization</t>
  </si>
  <si>
    <t>Canadian Standards Association</t>
  </si>
  <si>
    <t>General Resources</t>
  </si>
  <si>
    <t>Cognitive Edge</t>
  </si>
  <si>
    <t>Plexus Institute</t>
  </si>
  <si>
    <t>http://www.solonline.org/</t>
  </si>
  <si>
    <t>Health and Safety</t>
  </si>
  <si>
    <t>Environment</t>
  </si>
  <si>
    <t xml:space="preserve">Public Security </t>
  </si>
  <si>
    <t>Economy</t>
  </si>
  <si>
    <t xml:space="preserve">Public Interest, Stakeholder Support, and Potential Controversy </t>
  </si>
  <si>
    <t>Minimal</t>
  </si>
  <si>
    <t>Some</t>
  </si>
  <si>
    <t>Significant</t>
  </si>
  <si>
    <t>Unable to Rate</t>
  </si>
  <si>
    <t>Impact on human, animal or plant health or safety is:</t>
  </si>
  <si>
    <t>Implact on the environment or sensitive ecosystem is:</t>
  </si>
  <si>
    <t>The level of controversy and/or stakeholder opposition is:</t>
  </si>
  <si>
    <t>Impact on public security, national safety and security, transporation and travel safety, policing, emergencies and disasters, family and home safety, financial safety, Internet safety, product or consumer protection, recreational, school and workplace safety is:</t>
  </si>
  <si>
    <t>&lt; $1M/yr</t>
  </si>
  <si>
    <t>&gt;$10M/yr</t>
  </si>
  <si>
    <t>&lt; $10M/yr</t>
  </si>
  <si>
    <t>clearly known</t>
  </si>
  <si>
    <t>knowable</t>
  </si>
  <si>
    <t>non linear multiple feedback loops</t>
  </si>
  <si>
    <t>Understanding requires:</t>
  </si>
  <si>
    <t>Scope of Consultation</t>
  </si>
  <si>
    <t>is able to be classified</t>
  </si>
  <si>
    <t>is unknown</t>
  </si>
  <si>
    <t>No Cost</t>
  </si>
  <si>
    <t>linear, direct</t>
  </si>
  <si>
    <t>N/A</t>
  </si>
  <si>
    <t>Low</t>
  </si>
  <si>
    <t>Medium</t>
  </si>
  <si>
    <t>Unrated</t>
  </si>
  <si>
    <t>Not a Factor</t>
  </si>
  <si>
    <t>TRIAGE FACTORS</t>
  </si>
  <si>
    <t>Basic</t>
  </si>
  <si>
    <t>Modified</t>
  </si>
  <si>
    <t>Conventional</t>
  </si>
  <si>
    <t>Enhanced</t>
  </si>
  <si>
    <t>Comprehensive</t>
  </si>
  <si>
    <t>short term</t>
  </si>
  <si>
    <t>Timeline for consequences:</t>
  </si>
  <si>
    <t>immediate or imminent - occurring now or soon</t>
  </si>
  <si>
    <t>both short and long term</t>
  </si>
  <si>
    <t xml:space="preserve">The nature of the Issue: </t>
  </si>
  <si>
    <t>Consensus about the Issue is:</t>
  </si>
  <si>
    <t xml:space="preserve">To resolve this Issue, there is: </t>
  </si>
  <si>
    <t>Certainty about consequences:</t>
  </si>
  <si>
    <t xml:space="preserve">The Issue is:
</t>
  </si>
  <si>
    <t>TRIAGE FACTORS:  To be considered when responding to scoping questions.</t>
  </si>
  <si>
    <t>SCOPE:  What process is compatible with the issue?</t>
  </si>
  <si>
    <t>High</t>
  </si>
  <si>
    <t>requires a risk assessment team.</t>
  </si>
  <si>
    <t>requires content experts (SME).</t>
  </si>
  <si>
    <t>requires content experts and process specialist.</t>
  </si>
  <si>
    <t>requires assistance from a process specialist (facilitator).</t>
  </si>
  <si>
    <t>The optimum process is:</t>
  </si>
  <si>
    <t>UPON COMPLETION, PRINT THIS PAGE AND ATTACH TO THE TERMS OF REFERENCE</t>
  </si>
  <si>
    <t>Highest index is the most preferable process.</t>
  </si>
  <si>
    <r>
      <t>Economic impact for business (including administrative burden and duplication), consumers, competition</t>
    </r>
    <r>
      <rPr>
        <sz val="10"/>
        <color indexed="8"/>
        <rFont val="Arial"/>
        <family val="2"/>
      </rPr>
      <t>, jobs</t>
    </r>
    <r>
      <rPr>
        <sz val="10"/>
        <rFont val="Arial"/>
        <family val="2"/>
      </rPr>
      <t>,</t>
    </r>
    <r>
      <rPr>
        <sz val="10"/>
        <color indexed="10"/>
        <rFont val="Arial"/>
        <family val="2"/>
      </rPr>
      <t xml:space="preserve"> </t>
    </r>
    <r>
      <rPr>
        <sz val="10"/>
        <rFont val="Arial"/>
        <family val="2"/>
      </rPr>
      <t>and trade is:</t>
    </r>
  </si>
  <si>
    <t>Drop Down Pick List</t>
  </si>
  <si>
    <t>Issue Context
(User Input:  Select the best fit from each picklist)</t>
  </si>
  <si>
    <t>Process to be used:</t>
  </si>
  <si>
    <t>Notes on Process choice:</t>
  </si>
  <si>
    <t>If an alternative process is preferred, add notes below.</t>
  </si>
  <si>
    <t>SUMMARY</t>
  </si>
  <si>
    <t>QUICK REFERENCE GUIDE FOR SCAN AND SCOPE</t>
  </si>
  <si>
    <t>All user inputs are in boxes without any fill colour (white)</t>
  </si>
  <si>
    <t>STEP 1</t>
  </si>
  <si>
    <t>Start on the "SCAN" sheet</t>
  </si>
  <si>
    <t>"Click" on a user input box to reveal a drop-down list icon</t>
  </si>
  <si>
    <t>"Click" the drop down icon to reveal a list of available responses</t>
  </si>
  <si>
    <t>Select the most suitable response from the list.</t>
  </si>
  <si>
    <t>STEP 2</t>
  </si>
  <si>
    <t>Enter the "SCOPE" worksheet.</t>
  </si>
  <si>
    <t>"ISSUE"  A freetext box to describe the nature of the situation.</t>
  </si>
  <si>
    <t>TRIAGE FACTORS:  Generated from the SCAN tool.  Consider these when responding to 'Reference Points'.</t>
  </si>
  <si>
    <t>Issue Context:</t>
  </si>
  <si>
    <t>STEP 3</t>
  </si>
  <si>
    <t>Summary Section (of Scoping Tool)</t>
  </si>
  <si>
    <t>The recommended process is:  The highest scoring process indicated in the process matrix.</t>
  </si>
  <si>
    <t>The selected process:  The composition of the assessment team; individual, team, experts and/or factilitator.</t>
  </si>
  <si>
    <t xml:space="preserve">The Process to be used:  The process chosen for the risk assessment - can be as indicated in the matrix or an alternative selected because of additional extenuating considerations.  </t>
  </si>
  <si>
    <t>Please provide rationale in the 'Notes on Process' text box.</t>
  </si>
  <si>
    <t>STEP 4</t>
  </si>
  <si>
    <t>Print the SCOPE page and include with the Terms of Reference.</t>
  </si>
  <si>
    <t>"Right Click" and "Clear Contents" of all user fields to prepare the tool for the next triage.</t>
  </si>
  <si>
    <t>Overall Impact - The highest rating shown of any key factor:</t>
  </si>
  <si>
    <t xml:space="preserve">                           </t>
  </si>
  <si>
    <t>Clear cause-and-effect relationships evident to everyone;</t>
  </si>
  <si>
    <t>Ensure that proper processes are in place</t>
  </si>
  <si>
    <t>Understand that extensive interactive communication may not be necessary</t>
  </si>
  <si>
    <t>Desire to make complex problems simple</t>
  </si>
  <si>
    <t>Overreliance on best practice if context shifts</t>
  </si>
  <si>
    <t>Create communication channels to challenge orthodoxy</t>
  </si>
  <si>
    <t>Stay connected without micromanaging</t>
  </si>
  <si>
    <t>Don’t assume things are simple</t>
  </si>
  <si>
    <t>Recognize both the value and the limitations of best practice</t>
  </si>
  <si>
    <t>Cause-and-effect relationships discoverable but not immediately apparent to everyone;</t>
  </si>
  <si>
    <t>Experts overconfident in their own solutions or in the efficacy of past solutions</t>
  </si>
  <si>
    <t>Viewpoints of nonexperts excluded</t>
  </si>
  <si>
    <t>Encourage external and internal stakeholders to challenge expert opinions to combat entrained thinking</t>
  </si>
  <si>
    <t>Use experiments and games to force people to think outside the familiar</t>
  </si>
  <si>
    <t>Be patient and allow time for reflection</t>
  </si>
  <si>
    <t>Use approaches that encourage interaction so patterns can emerge</t>
  </si>
  <si>
    <t>Temptation to fall back into habitual, command-and-control</t>
  </si>
  <si>
    <t>Temptation to look for facts rather than allowing patterns to emerge</t>
  </si>
  <si>
    <t>Desire for accelerated resolution of problems or exploitation of opportunities</t>
  </si>
  <si>
    <t>Create environments and experiments that allow patterns to emerge</t>
  </si>
  <si>
    <t>Increase levels of interaction and communication</t>
  </si>
  <si>
    <t xml:space="preserve">Use methods that can help generate ideas: </t>
  </si>
  <si>
    <t>Open up discussion (as through large group methods); set barriers; stimulate attractors; encourage dissent and diversity;</t>
  </si>
  <si>
    <t>and manage starting conditions and monitor for emergence</t>
  </si>
  <si>
    <t>Many decisions to make and no time to think</t>
  </si>
  <si>
    <t>Look for what works instead of seeking right answers</t>
  </si>
  <si>
    <t>Take immediate action to reestablish order (command and control)</t>
  </si>
  <si>
    <t>Provide clear, direct communication</t>
  </si>
  <si>
    <t>Applying a command-and-control approach longer than needed</t>
  </si>
  <si>
    <t>Set up mechanisms (such as parallel teams) to take advantage of opportunities afforded by a chaotic environment</t>
  </si>
  <si>
    <t>Encourage advisers to challenge your point of view once the crisis has abated</t>
  </si>
  <si>
    <t>Work to shift the context from chaotic to complex</t>
  </si>
  <si>
    <t>consensus is not unanimous</t>
  </si>
  <si>
    <t>SCAN:  What is the impact of considering this situation?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</si>
</sst>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Red]\-&quot;$&quot;#,##0"/>
  </numFmts>
  <fonts count="13" x14ac:knownFonts="1">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12"/>
      <name val="Arial"/>
      <family val="2"/>
    </font>
    <font>
      <sz val="12"/>
      <name val="Arial"/>
      <family val="2"/>
    </font>
    <font>
      <u/>
      <sz val="12"/>
      <name val="Arial"/>
      <family val="2"/>
    </font>
    <font>
      <sz val="10"/>
      <color indexed="8"/>
      <name val="Arial"/>
      <family val="2"/>
    </font>
    <font>
      <sz val="10"/>
      <color indexed="10"/>
      <name val="Arial"/>
      <family val="2"/>
    </font>
    <font>
      <sz val="11"/>
      <color indexed="81"/>
      <name val="Tahoma"/>
      <family val="2"/>
    </font>
    <font>
      <b/>
      <sz val="11"/>
      <color indexed="81"/>
      <name val="Tahoma"/>
      <family val="2"/>
    </font>
  </fonts>
  <fills count="7">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52"/>
        <bgColor indexed="64"/>
      </patternFill>
    </fill>
  </fills>
  <borders count="2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6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3" borderId="0" xfId="0" applyFill="1"/>
    <xf numFmtId="0" fontId="0" fillId="0" borderId="10" xfId="0" applyBorder="1"/>
    <xf numFmtId="0" fontId="0" fillId="0" borderId="5" xfId="0" applyBorder="1"/>
    <xf numFmtId="0" fontId="0" fillId="0" borderId="6" xfId="0" applyBorder="1"/>
    <xf numFmtId="0" fontId="0" fillId="0" borderId="9" xfId="0" applyBorder="1"/>
    <xf numFmtId="0" fontId="0" fillId="0" borderId="0" xfId="0" applyBorder="1"/>
    <xf numFmtId="0" fontId="1" fillId="2" borderId="0" xfId="0" applyFont="1" applyFill="1" applyBorder="1"/>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wrapText="1"/>
    </xf>
    <xf numFmtId="0" fontId="1" fillId="0" borderId="0" xfId="0" applyFont="1" applyAlignment="1">
      <alignment wrapText="1"/>
    </xf>
    <xf numFmtId="0" fontId="4" fillId="0" borderId="0" xfId="0" applyFont="1" applyAlignment="1">
      <alignment wrapText="1"/>
    </xf>
    <xf numFmtId="0" fontId="0" fillId="0" borderId="4" xfId="0" applyFill="1" applyBorder="1"/>
    <xf numFmtId="0" fontId="0" fillId="0" borderId="8" xfId="0" applyBorder="1"/>
    <xf numFmtId="0" fontId="0" fillId="2" borderId="10" xfId="0" applyFill="1" applyBorder="1"/>
    <xf numFmtId="0" fontId="0" fillId="2" borderId="12" xfId="0" applyFill="1" applyBorder="1"/>
    <xf numFmtId="0" fontId="0" fillId="2" borderId="13" xfId="0" applyFill="1" applyBorder="1"/>
    <xf numFmtId="0" fontId="0" fillId="2" borderId="6" xfId="0" applyFill="1" applyBorder="1" applyAlignment="1">
      <alignment horizontal="left"/>
    </xf>
    <xf numFmtId="0" fontId="1" fillId="3" borderId="14" xfId="0" applyFont="1" applyFill="1" applyBorder="1" applyAlignment="1">
      <alignment horizontal="center"/>
    </xf>
    <xf numFmtId="0" fontId="1" fillId="4" borderId="13" xfId="0" applyFont="1" applyFill="1" applyBorder="1" applyAlignment="1">
      <alignment horizontal="center" vertical="center"/>
    </xf>
    <xf numFmtId="0" fontId="1" fillId="5" borderId="14" xfId="0" applyFont="1" applyFill="1" applyBorder="1" applyAlignment="1">
      <alignment horizontal="left" vertical="center"/>
    </xf>
    <xf numFmtId="0" fontId="6" fillId="0" borderId="14" xfId="0" applyFont="1" applyBorder="1" applyAlignment="1">
      <alignment horizontal="left" vertical="center"/>
    </xf>
    <xf numFmtId="0" fontId="0" fillId="0" borderId="12" xfId="0" applyBorder="1"/>
    <xf numFmtId="0" fontId="0" fillId="0" borderId="13" xfId="0" applyBorder="1" applyAlignment="1">
      <alignment horizontal="center" vertical="center" wrapText="1"/>
    </xf>
    <xf numFmtId="0" fontId="0" fillId="0" borderId="7" xfId="0" applyBorder="1" applyAlignment="1">
      <alignment horizontal="center" vertical="center" wrapText="1"/>
    </xf>
    <xf numFmtId="0" fontId="1" fillId="0" borderId="0" xfId="0" applyFont="1" applyBorder="1" applyAlignment="1">
      <alignment horizontal="center" vertical="center"/>
    </xf>
    <xf numFmtId="0" fontId="4" fillId="2" borderId="10" xfId="0" applyFont="1" applyFill="1" applyBorder="1"/>
    <xf numFmtId="0" fontId="4" fillId="2" borderId="12" xfId="0" applyFont="1" applyFill="1" applyBorder="1"/>
    <xf numFmtId="0" fontId="4" fillId="2" borderId="12" xfId="0" applyFont="1" applyFill="1" applyBorder="1" applyAlignment="1">
      <alignment horizontal="center"/>
    </xf>
    <xf numFmtId="0" fontId="4" fillId="2" borderId="5" xfId="0" applyFont="1" applyFill="1" applyBorder="1"/>
    <xf numFmtId="0" fontId="4" fillId="0" borderId="0" xfId="0" applyFont="1"/>
    <xf numFmtId="0" fontId="4" fillId="0" borderId="0" xfId="0" applyFont="1" applyAlignment="1">
      <alignment horizontal="center"/>
    </xf>
    <xf numFmtId="0" fontId="4" fillId="2" borderId="13" xfId="0" applyFont="1" applyFill="1" applyBorder="1"/>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2" borderId="0" xfId="0" applyFont="1" applyFill="1" applyBorder="1" applyAlignment="1">
      <alignment horizontal="center"/>
    </xf>
    <xf numFmtId="0" fontId="4" fillId="2" borderId="6" xfId="0" applyFont="1" applyFill="1" applyBorder="1"/>
    <xf numFmtId="0" fontId="4" fillId="3" borderId="0" xfId="0" applyFont="1" applyFill="1" applyBorder="1" applyAlignment="1">
      <alignment horizontal="center"/>
    </xf>
    <xf numFmtId="0" fontId="4" fillId="3" borderId="6" xfId="0" applyFont="1" applyFill="1" applyBorder="1"/>
    <xf numFmtId="0" fontId="4" fillId="2" borderId="0" xfId="0" applyFont="1" applyFill="1" applyBorder="1"/>
    <xf numFmtId="0" fontId="8" fillId="3" borderId="1" xfId="0" applyFont="1" applyFill="1" applyBorder="1" applyAlignment="1">
      <alignment horizontal="left" vertical="top"/>
    </xf>
    <xf numFmtId="0" fontId="4" fillId="3" borderId="9" xfId="0" applyFont="1" applyFill="1" applyBorder="1"/>
    <xf numFmtId="0" fontId="7" fillId="0" borderId="16" xfId="0" applyFont="1" applyBorder="1" applyAlignment="1">
      <alignment horizontal="center" vertical="center"/>
    </xf>
    <xf numFmtId="0" fontId="4" fillId="4" borderId="14" xfId="0" applyFont="1" applyFill="1" applyBorder="1" applyAlignment="1">
      <alignment horizontal="center"/>
    </xf>
    <xf numFmtId="0" fontId="4" fillId="0" borderId="0" xfId="0" applyFont="1" applyFill="1" applyBorder="1"/>
    <xf numFmtId="0" fontId="8" fillId="3" borderId="1" xfId="0" applyFont="1" applyFill="1" applyBorder="1"/>
    <xf numFmtId="0" fontId="7" fillId="3" borderId="0" xfId="0" applyFont="1" applyFill="1" applyBorder="1" applyAlignment="1">
      <alignment horizontal="center"/>
    </xf>
    <xf numFmtId="164" fontId="4" fillId="0" borderId="0" xfId="0" applyNumberFormat="1" applyFont="1" applyAlignment="1">
      <alignment horizontal="center"/>
    </xf>
    <xf numFmtId="0" fontId="4" fillId="3" borderId="7" xfId="0" applyFont="1" applyFill="1" applyBorder="1"/>
    <xf numFmtId="0" fontId="4" fillId="3" borderId="8" xfId="0" applyFont="1" applyFill="1" applyBorder="1" applyAlignment="1">
      <alignment horizontal="center"/>
    </xf>
    <xf numFmtId="0" fontId="4" fillId="3" borderId="1" xfId="0" applyFont="1" applyFill="1" applyBorder="1"/>
    <xf numFmtId="0" fontId="4" fillId="4" borderId="10" xfId="0" applyFont="1" applyFill="1" applyBorder="1" applyAlignment="1">
      <alignment horizontal="center"/>
    </xf>
    <xf numFmtId="0" fontId="4" fillId="4" borderId="12" xfId="0" applyFont="1" applyFill="1" applyBorder="1" applyAlignment="1">
      <alignment horizontal="center"/>
    </xf>
    <xf numFmtId="0" fontId="4" fillId="4" borderId="5" xfId="0" applyFont="1" applyFill="1" applyBorder="1"/>
    <xf numFmtId="0" fontId="4" fillId="4" borderId="6" xfId="0" applyFont="1" applyFill="1" applyBorder="1"/>
    <xf numFmtId="0" fontId="4" fillId="3" borderId="4" xfId="0" applyFont="1" applyFill="1" applyBorder="1"/>
    <xf numFmtId="0" fontId="4" fillId="4" borderId="7" xfId="0" applyFont="1" applyFill="1" applyBorder="1" applyAlignment="1">
      <alignment horizontal="center"/>
    </xf>
    <xf numFmtId="0" fontId="4" fillId="4" borderId="8" xfId="0" applyFont="1" applyFill="1" applyBorder="1" applyAlignment="1">
      <alignment horizontal="center"/>
    </xf>
    <xf numFmtId="0" fontId="4" fillId="4" borderId="9" xfId="0" applyFont="1" applyFill="1" applyBorder="1"/>
    <xf numFmtId="0" fontId="4" fillId="2" borderId="7" xfId="0" applyFont="1" applyFill="1" applyBorder="1"/>
    <xf numFmtId="0" fontId="4" fillId="2" borderId="8" xfId="0" applyFont="1" applyFill="1" applyBorder="1"/>
    <xf numFmtId="0" fontId="4" fillId="2" borderId="8" xfId="0" applyFont="1" applyFill="1" applyBorder="1" applyAlignment="1">
      <alignment horizontal="center"/>
    </xf>
    <xf numFmtId="0" fontId="4" fillId="2" borderId="9" xfId="0" applyFont="1" applyFill="1" applyBorder="1"/>
    <xf numFmtId="0" fontId="4" fillId="3" borderId="14" xfId="0" applyFont="1" applyFill="1" applyBorder="1" applyAlignment="1">
      <alignment horizontal="center"/>
    </xf>
    <xf numFmtId="0" fontId="4" fillId="0" borderId="14" xfId="0" applyFont="1" applyBorder="1"/>
    <xf numFmtId="0" fontId="4" fillId="3" borderId="14" xfId="0" applyFont="1" applyFill="1" applyBorder="1"/>
    <xf numFmtId="0" fontId="4" fillId="0" borderId="14" xfId="0" applyFont="1" applyBorder="1" applyAlignment="1">
      <alignment vertical="center"/>
    </xf>
    <xf numFmtId="0" fontId="4" fillId="0" borderId="14" xfId="0" applyFont="1" applyBorder="1" applyAlignment="1">
      <alignment horizontal="left" vertical="top"/>
    </xf>
    <xf numFmtId="0" fontId="1" fillId="3" borderId="1" xfId="0" applyFont="1" applyFill="1" applyBorder="1" applyAlignment="1">
      <alignment horizontal="center" vertical="center" wrapText="1"/>
    </xf>
    <xf numFmtId="0" fontId="1" fillId="2" borderId="12" xfId="0" applyFont="1" applyFill="1" applyBorder="1"/>
    <xf numFmtId="0" fontId="1" fillId="2" borderId="5" xfId="0" applyFont="1" applyFill="1" applyBorder="1"/>
    <xf numFmtId="0" fontId="1" fillId="2" borderId="6" xfId="0" applyFont="1" applyFill="1" applyBorder="1"/>
    <xf numFmtId="0" fontId="6" fillId="0" borderId="17" xfId="0" applyFont="1" applyBorder="1" applyAlignment="1">
      <alignment horizontal="center" vertical="center"/>
    </xf>
    <xf numFmtId="0" fontId="1" fillId="2" borderId="0" xfId="0" applyFont="1" applyFill="1" applyBorder="1" applyAlignment="1">
      <alignment horizontal="left" vertical="center"/>
    </xf>
    <xf numFmtId="0" fontId="0" fillId="0" borderId="18" xfId="0" applyBorder="1" applyAlignment="1">
      <alignment horizontal="center" vertical="center"/>
    </xf>
    <xf numFmtId="0" fontId="0" fillId="0" borderId="2" xfId="0" applyBorder="1" applyAlignment="1">
      <alignment horizontal="center" vertical="center"/>
    </xf>
    <xf numFmtId="0" fontId="6" fillId="0" borderId="14" xfId="0" applyFont="1" applyBorder="1" applyAlignment="1">
      <alignment horizontal="center" vertical="center"/>
    </xf>
    <xf numFmtId="0" fontId="1" fillId="2" borderId="7" xfId="0" applyFont="1" applyFill="1" applyBorder="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18" xfId="0" applyFill="1" applyBorder="1" applyAlignment="1">
      <alignment horizontal="center" vertical="center"/>
    </xf>
    <xf numFmtId="0" fontId="0" fillId="2" borderId="25" xfId="0" applyFill="1" applyBorder="1" applyAlignment="1">
      <alignment horizontal="center" vertical="center"/>
    </xf>
    <xf numFmtId="0" fontId="4" fillId="2" borderId="25" xfId="0" applyFont="1"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4" fillId="2" borderId="28"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3" xfId="0" applyFont="1" applyFill="1" applyBorder="1" applyAlignment="1">
      <alignment horizontal="center"/>
    </xf>
    <xf numFmtId="0" fontId="5" fillId="3" borderId="1" xfId="0" applyFont="1" applyFill="1" applyBorder="1" applyAlignment="1">
      <alignment horizontal="center" vertical="center" wrapText="1"/>
    </xf>
    <xf numFmtId="0" fontId="0" fillId="0" borderId="0" xfId="0" applyAlignment="1">
      <alignment horizontal="left" vertical="top"/>
    </xf>
    <xf numFmtId="0" fontId="1" fillId="0" borderId="5" xfId="0" applyFont="1" applyBorder="1" applyAlignment="1">
      <alignment horizontal="left" vertical="top" wrapText="1"/>
    </xf>
    <xf numFmtId="0" fontId="1" fillId="2" borderId="13" xfId="0" applyFont="1" applyFill="1" applyBorder="1" applyAlignment="1">
      <alignment horizontal="left" vertical="top" wrapText="1"/>
    </xf>
    <xf numFmtId="0" fontId="1" fillId="0" borderId="6" xfId="0" applyFont="1" applyBorder="1" applyAlignment="1">
      <alignment horizontal="left" vertical="top" wrapText="1"/>
    </xf>
    <xf numFmtId="0" fontId="1" fillId="2" borderId="7" xfId="0" applyFont="1" applyFill="1" applyBorder="1" applyAlignment="1">
      <alignment horizontal="left" vertical="top" wrapText="1"/>
    </xf>
    <xf numFmtId="0" fontId="1" fillId="0" borderId="9" xfId="0" applyFont="1" applyBorder="1" applyAlignment="1">
      <alignment horizontal="left" vertical="top" wrapText="1"/>
    </xf>
    <xf numFmtId="0" fontId="1" fillId="0" borderId="13" xfId="0" applyFont="1" applyBorder="1" applyAlignment="1">
      <alignment horizontal="left" vertical="top" wrapText="1"/>
    </xf>
    <xf numFmtId="0" fontId="1" fillId="0" borderId="7" xfId="0" applyFont="1" applyBorder="1" applyAlignment="1">
      <alignment horizontal="left" vertical="top" wrapText="1"/>
    </xf>
    <xf numFmtId="0" fontId="1" fillId="0" borderId="6"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6" xfId="0" applyFont="1" applyBorder="1" applyAlignment="1">
      <alignment horizontal="left" vertical="top" wrapText="1"/>
    </xf>
    <xf numFmtId="0" fontId="1" fillId="0" borderId="14" xfId="0" applyFont="1" applyBorder="1" applyAlignment="1">
      <alignment horizontal="left" vertical="top" wrapText="1"/>
    </xf>
    <xf numFmtId="0" fontId="1" fillId="2" borderId="6" xfId="0" applyFont="1" applyFill="1" applyBorder="1" applyAlignment="1">
      <alignment horizontal="left" vertical="top" wrapText="1"/>
    </xf>
    <xf numFmtId="0" fontId="1" fillId="3" borderId="14" xfId="0" applyFont="1" applyFill="1" applyBorder="1" applyAlignment="1">
      <alignment horizontal="center" vertical="center"/>
    </xf>
    <xf numFmtId="0" fontId="4" fillId="3" borderId="4" xfId="0" applyFont="1" applyFill="1" applyBorder="1" applyAlignment="1">
      <alignment horizontal="right"/>
    </xf>
    <xf numFmtId="0" fontId="4" fillId="3" borderId="4" xfId="0" applyFont="1" applyFill="1" applyBorder="1" applyAlignment="1">
      <alignment horizontal="right" vertical="top" wrapText="1"/>
    </xf>
    <xf numFmtId="0" fontId="1" fillId="6" borderId="14" xfId="0" applyFont="1" applyFill="1" applyBorder="1" applyAlignment="1">
      <alignment horizontal="center"/>
    </xf>
    <xf numFmtId="0" fontId="1" fillId="0" borderId="0" xfId="0" applyFont="1" applyAlignment="1">
      <alignment horizontal="left" vertical="top" wrapText="1"/>
    </xf>
    <xf numFmtId="0" fontId="0" fillId="0" borderId="0" xfId="0"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0" fillId="3" borderId="10" xfId="0" applyFill="1" applyBorder="1" applyAlignment="1">
      <alignment horizontal="left" vertical="top" wrapText="1"/>
    </xf>
    <xf numFmtId="0" fontId="0" fillId="3" borderId="5" xfId="0" applyFill="1" applyBorder="1" applyAlignment="1">
      <alignment horizontal="left" vertical="top" wrapText="1"/>
    </xf>
    <xf numFmtId="0" fontId="0" fillId="3" borderId="13" xfId="0" applyFill="1" applyBorder="1"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9" xfId="0" applyFill="1" applyBorder="1" applyAlignment="1">
      <alignment horizontal="left" vertical="top" wrapText="1"/>
    </xf>
    <xf numFmtId="0" fontId="0" fillId="0" borderId="10" xfId="0" applyBorder="1" applyAlignment="1">
      <alignment horizontal="left" vertical="top" wrapText="1"/>
    </xf>
    <xf numFmtId="0" fontId="0" fillId="0" borderId="5" xfId="0" applyBorder="1" applyAlignment="1">
      <alignment horizontal="left" vertical="top" wrapText="1"/>
    </xf>
    <xf numFmtId="0" fontId="0" fillId="0" borderId="13"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4" fillId="0" borderId="0" xfId="0" applyFont="1" applyAlignment="1">
      <alignment horizontal="left" vertical="top" wrapText="1"/>
    </xf>
    <xf numFmtId="0" fontId="1" fillId="3" borderId="11" xfId="0" applyFont="1" applyFill="1" applyBorder="1" applyAlignment="1">
      <alignment horizontal="center"/>
    </xf>
    <xf numFmtId="0" fontId="6" fillId="0" borderId="11" xfId="0" applyFont="1" applyBorder="1" applyAlignment="1">
      <alignment horizontal="center" vertical="top" wrapText="1"/>
    </xf>
    <xf numFmtId="0" fontId="6" fillId="0" borderId="16" xfId="0" applyFont="1" applyBorder="1" applyAlignment="1">
      <alignment horizontal="center" vertical="top" wrapText="1"/>
    </xf>
    <xf numFmtId="0" fontId="6" fillId="6" borderId="11" xfId="0" applyFont="1" applyFill="1" applyBorder="1" applyAlignment="1">
      <alignment horizontal="center" vertical="center"/>
    </xf>
    <xf numFmtId="0" fontId="0" fillId="2" borderId="13" xfId="0" applyFill="1" applyBorder="1" applyAlignment="1">
      <alignment horizontal="left"/>
    </xf>
    <xf numFmtId="0" fontId="0" fillId="2" borderId="0" xfId="0" applyFill="1" applyBorder="1" applyAlignment="1">
      <alignment horizontal="left"/>
    </xf>
    <xf numFmtId="0" fontId="0" fillId="2" borderId="6" xfId="0" applyFill="1" applyBorder="1" applyAlignment="1">
      <alignment horizontal="left"/>
    </xf>
    <xf numFmtId="0" fontId="1" fillId="3" borderId="11" xfId="0" applyFont="1" applyFill="1" applyBorder="1" applyAlignment="1">
      <alignment horizontal="center"/>
    </xf>
    <xf numFmtId="0" fontId="1" fillId="3" borderId="16" xfId="0" applyFont="1" applyFill="1" applyBorder="1" applyAlignment="1">
      <alignment horizontal="center"/>
    </xf>
    <xf numFmtId="0" fontId="1" fillId="0" borderId="11" xfId="0" applyFont="1" applyBorder="1" applyAlignment="1">
      <alignment horizontal="left" vertical="top" wrapText="1"/>
    </xf>
    <xf numFmtId="0" fontId="0" fillId="0" borderId="15" xfId="0" applyBorder="1" applyAlignment="1">
      <alignment horizontal="left" vertical="top"/>
    </xf>
    <xf numFmtId="0" fontId="0" fillId="0" borderId="15" xfId="0" applyBorder="1" applyAlignment="1">
      <alignment horizontal="left"/>
    </xf>
    <xf numFmtId="0" fontId="0" fillId="0" borderId="16" xfId="0" applyBorder="1" applyAlignment="1">
      <alignment horizontal="left"/>
    </xf>
    <xf numFmtId="0" fontId="0" fillId="3" borderId="15" xfId="0" applyFill="1" applyBorder="1" applyAlignment="1">
      <alignment horizontal="center"/>
    </xf>
    <xf numFmtId="0" fontId="0" fillId="3" borderId="16" xfId="0" applyFill="1" applyBorder="1" applyAlignment="1">
      <alignment horizontal="center"/>
    </xf>
    <xf numFmtId="0" fontId="1" fillId="3" borderId="11" xfId="0" applyFont="1" applyFill="1" applyBorder="1" applyAlignment="1">
      <alignment horizontal="left"/>
    </xf>
    <xf numFmtId="0" fontId="0" fillId="3" borderId="15" xfId="0" applyFill="1" applyBorder="1" applyAlignment="1">
      <alignment horizontal="left"/>
    </xf>
    <xf numFmtId="0" fontId="0" fillId="3" borderId="16" xfId="0" applyFill="1" applyBorder="1" applyAlignment="1">
      <alignment horizontal="left"/>
    </xf>
    <xf numFmtId="0" fontId="1" fillId="0" borderId="10" xfId="0" applyFont="1" applyFill="1" applyBorder="1" applyAlignment="1">
      <alignment horizontal="left" vertical="top"/>
    </xf>
    <xf numFmtId="0" fontId="0" fillId="0" borderId="12" xfId="0" applyBorder="1" applyAlignment="1">
      <alignment horizontal="left" vertical="top"/>
    </xf>
    <xf numFmtId="0" fontId="0" fillId="0" borderId="5"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6" fillId="6" borderId="15" xfId="0" applyFont="1" applyFill="1" applyBorder="1" applyAlignment="1">
      <alignment horizontal="center" vertical="center"/>
    </xf>
    <xf numFmtId="0" fontId="6" fillId="6" borderId="16" xfId="0" applyFont="1" applyFill="1" applyBorder="1" applyAlignment="1">
      <alignment horizontal="center" vertical="center"/>
    </xf>
    <xf numFmtId="0" fontId="1" fillId="2" borderId="7" xfId="0" applyFont="1" applyFill="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438150</xdr:colOff>
      <xdr:row>3</xdr:row>
      <xdr:rowOff>66675</xdr:rowOff>
    </xdr:from>
    <xdr:to>
      <xdr:col>2</xdr:col>
      <xdr:colOff>619125</xdr:colOff>
      <xdr:row>3</xdr:row>
      <xdr:rowOff>171450</xdr:rowOff>
    </xdr:to>
    <xdr:sp macro="" textlink="">
      <xdr:nvSpPr>
        <xdr:cNvPr id="8206" name="AutoShape 1"/>
        <xdr:cNvSpPr>
          <a:spLocks noChangeArrowheads="1"/>
        </xdr:cNvSpPr>
      </xdr:nvSpPr>
      <xdr:spPr bwMode="auto">
        <a:xfrm>
          <a:off x="4943475" y="619125"/>
          <a:ext cx="180975" cy="1047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34"/>
  <sheetViews>
    <sheetView view="pageLayout" zoomScaleNormal="100" workbookViewId="0">
      <selection activeCell="C9" sqref="C9"/>
    </sheetView>
  </sheetViews>
  <sheetFormatPr defaultColWidth="8.88671875" defaultRowHeight="13.2" x14ac:dyDescent="0.25"/>
  <cols>
    <col min="1" max="1" width="9.5546875" style="104" customWidth="1"/>
    <col min="2" max="2" width="67.33203125" style="104" customWidth="1"/>
    <col min="3" max="16384" width="8.88671875" style="104"/>
  </cols>
  <sheetData>
    <row r="1" spans="1:2" ht="16.2" thickBot="1" x14ac:dyDescent="0.3">
      <c r="A1" s="139" t="s">
        <v>198</v>
      </c>
      <c r="B1" s="140"/>
    </row>
    <row r="2" spans="1:2" x14ac:dyDescent="0.25">
      <c r="A2" s="110"/>
      <c r="B2" s="107" t="s">
        <v>199</v>
      </c>
    </row>
    <row r="3" spans="1:2" ht="13.8" thickBot="1" x14ac:dyDescent="0.3">
      <c r="A3" s="106"/>
      <c r="B3" s="116"/>
    </row>
    <row r="4" spans="1:2" ht="13.8" thickBot="1" x14ac:dyDescent="0.3">
      <c r="A4" s="115" t="s">
        <v>200</v>
      </c>
      <c r="B4" s="105" t="s">
        <v>201</v>
      </c>
    </row>
    <row r="5" spans="1:2" x14ac:dyDescent="0.25">
      <c r="A5" s="106"/>
      <c r="B5" s="107" t="s">
        <v>202</v>
      </c>
    </row>
    <row r="6" spans="1:2" x14ac:dyDescent="0.25">
      <c r="A6" s="106"/>
      <c r="B6" s="107" t="s">
        <v>203</v>
      </c>
    </row>
    <row r="7" spans="1:2" ht="13.8" thickBot="1" x14ac:dyDescent="0.3">
      <c r="A7" s="108"/>
      <c r="B7" s="109" t="s">
        <v>204</v>
      </c>
    </row>
    <row r="8" spans="1:2" ht="13.8" thickBot="1" x14ac:dyDescent="0.3">
      <c r="A8" s="106"/>
      <c r="B8" s="116"/>
    </row>
    <row r="9" spans="1:2" ht="13.8" thickBot="1" x14ac:dyDescent="0.3">
      <c r="A9" s="115" t="s">
        <v>205</v>
      </c>
      <c r="B9" s="105" t="s">
        <v>206</v>
      </c>
    </row>
    <row r="10" spans="1:2" x14ac:dyDescent="0.25">
      <c r="A10" s="106"/>
      <c r="B10" s="107" t="s">
        <v>207</v>
      </c>
    </row>
    <row r="11" spans="1:2" ht="26.4" x14ac:dyDescent="0.25">
      <c r="A11" s="106"/>
      <c r="B11" s="107" t="s">
        <v>208</v>
      </c>
    </row>
    <row r="12" spans="1:2" x14ac:dyDescent="0.25">
      <c r="A12" s="106"/>
      <c r="B12" s="107" t="s">
        <v>209</v>
      </c>
    </row>
    <row r="13" spans="1:2" x14ac:dyDescent="0.25">
      <c r="A13" s="106"/>
      <c r="B13" s="107" t="s">
        <v>202</v>
      </c>
    </row>
    <row r="14" spans="1:2" x14ac:dyDescent="0.25">
      <c r="A14" s="106"/>
      <c r="B14" s="107" t="s">
        <v>203</v>
      </c>
    </row>
    <row r="15" spans="1:2" ht="13.8" thickBot="1" x14ac:dyDescent="0.3">
      <c r="A15" s="108"/>
      <c r="B15" s="109" t="s">
        <v>204</v>
      </c>
    </row>
    <row r="16" spans="1:2" ht="13.8" thickBot="1" x14ac:dyDescent="0.3">
      <c r="A16" s="106"/>
      <c r="B16" s="116"/>
    </row>
    <row r="17" spans="1:2" ht="13.8" thickBot="1" x14ac:dyDescent="0.3">
      <c r="A17" s="115" t="s">
        <v>210</v>
      </c>
      <c r="B17" s="105" t="s">
        <v>211</v>
      </c>
    </row>
    <row r="18" spans="1:2" ht="26.4" x14ac:dyDescent="0.25">
      <c r="A18" s="106"/>
      <c r="B18" s="112" t="s">
        <v>212</v>
      </c>
    </row>
    <row r="19" spans="1:2" ht="26.4" x14ac:dyDescent="0.25">
      <c r="A19" s="106"/>
      <c r="B19" s="112" t="s">
        <v>213</v>
      </c>
    </row>
    <row r="20" spans="1:2" ht="39.6" x14ac:dyDescent="0.25">
      <c r="A20" s="106"/>
      <c r="B20" s="112" t="s">
        <v>214</v>
      </c>
    </row>
    <row r="21" spans="1:2" ht="13.8" thickBot="1" x14ac:dyDescent="0.3">
      <c r="A21" s="108"/>
      <c r="B21" s="113" t="s">
        <v>215</v>
      </c>
    </row>
    <row r="22" spans="1:2" ht="13.8" thickBot="1" x14ac:dyDescent="0.3">
      <c r="A22" s="106"/>
      <c r="B22" s="116"/>
    </row>
    <row r="23" spans="1:2" ht="13.8" thickBot="1" x14ac:dyDescent="0.3">
      <c r="A23" s="115" t="s">
        <v>216</v>
      </c>
      <c r="B23" s="114" t="s">
        <v>217</v>
      </c>
    </row>
    <row r="24" spans="1:2" ht="13.8" thickBot="1" x14ac:dyDescent="0.3">
      <c r="A24" s="110"/>
      <c r="B24" s="107"/>
    </row>
    <row r="25" spans="1:2" ht="27" thickBot="1" x14ac:dyDescent="0.3">
      <c r="A25" s="111"/>
      <c r="B25" s="115" t="s">
        <v>218</v>
      </c>
    </row>
    <row r="34" spans="2:2" x14ac:dyDescent="0.25">
      <c r="B34" s="104" t="s">
        <v>220</v>
      </c>
    </row>
  </sheetData>
  <mergeCells count="1">
    <mergeCell ref="A1:B1"/>
  </mergeCells>
  <phoneticPr fontId="0" type="noConversion"/>
  <pageMargins left="0.75" right="0.75" top="1" bottom="1" header="0.5" footer="0.5"/>
  <pageSetup orientation="portrait" r:id="rId1"/>
  <headerFooter alignWithMargins="0">
    <oddHeader xml:space="preserve">&amp;C&amp;"Arial,Bold"&amp;KFF0000FOR EXAMPLE - POUR EXAMPLE
CANADA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0"/>
  <sheetViews>
    <sheetView tabSelected="1" showWhiteSpace="0" view="pageBreakPreview" zoomScale="60" zoomScaleNormal="100" workbookViewId="0">
      <selection activeCell="G32" sqref="G32"/>
    </sheetView>
  </sheetViews>
  <sheetFormatPr defaultColWidth="9.109375" defaultRowHeight="13.2" x14ac:dyDescent="0.25"/>
  <cols>
    <col min="1" max="1" width="3.33203125" style="40" customWidth="1"/>
    <col min="2" max="2" width="64.33203125" style="40" customWidth="1"/>
    <col min="3" max="3" width="17.77734375" style="41" bestFit="1" customWidth="1"/>
    <col min="4" max="4" width="13.109375" style="41" customWidth="1"/>
    <col min="5" max="6" width="4.44140625" style="40" customWidth="1"/>
    <col min="7" max="7" width="90.44140625" style="40" customWidth="1"/>
    <col min="8" max="16" width="4.44140625" style="40" customWidth="1"/>
    <col min="17" max="19" width="9.109375" style="40" customWidth="1"/>
    <col min="20" max="20" width="8.88671875" style="41" customWidth="1"/>
    <col min="21" max="16384" width="9.109375" style="40"/>
  </cols>
  <sheetData>
    <row r="1" spans="1:22" ht="13.8" thickBot="1" x14ac:dyDescent="0.3">
      <c r="A1" s="36"/>
      <c r="B1" s="37"/>
      <c r="C1" s="38"/>
      <c r="D1" s="38"/>
      <c r="E1" s="37"/>
      <c r="F1" s="37"/>
      <c r="G1" s="37"/>
      <c r="H1" s="39"/>
    </row>
    <row r="2" spans="1:22" ht="13.8" thickBot="1" x14ac:dyDescent="0.3">
      <c r="A2" s="42"/>
      <c r="B2" s="28" t="s">
        <v>103</v>
      </c>
      <c r="C2" s="138"/>
      <c r="D2" s="43"/>
      <c r="E2" s="44"/>
      <c r="F2" s="45"/>
      <c r="G2" s="73"/>
      <c r="H2" s="46"/>
      <c r="T2" s="40"/>
    </row>
    <row r="3" spans="1:22" ht="16.2" thickBot="1" x14ac:dyDescent="0.3">
      <c r="A3" s="42"/>
      <c r="B3" s="117" t="s">
        <v>254</v>
      </c>
      <c r="C3" s="47" t="s">
        <v>192</v>
      </c>
      <c r="D3" s="47"/>
      <c r="E3" s="48"/>
      <c r="F3" s="49"/>
      <c r="G3" s="31" t="s">
        <v>166</v>
      </c>
      <c r="H3" s="46"/>
    </row>
    <row r="4" spans="1:22" ht="18.600000000000001" customHeight="1" thickBot="1" x14ac:dyDescent="0.3">
      <c r="A4" s="42"/>
      <c r="B4" s="50" t="s">
        <v>136</v>
      </c>
      <c r="C4" s="47"/>
      <c r="D4" s="47"/>
      <c r="E4" s="48"/>
      <c r="F4" s="49"/>
      <c r="G4" s="65"/>
      <c r="H4" s="46"/>
    </row>
    <row r="5" spans="1:22" ht="15.6" thickBot="1" x14ac:dyDescent="0.3">
      <c r="A5" s="42"/>
      <c r="B5" s="118" t="s">
        <v>145</v>
      </c>
      <c r="C5" s="52"/>
      <c r="D5" s="53" t="str">
        <f>IF(C5="Not a Factor","N/A",IF(C5="Minimal","Low",IF(C5="Some","Medium",IF(C5="Significant","High",IF(C5="Unable to Rate","Unrated"," ")))))</f>
        <v xml:space="preserve"> </v>
      </c>
      <c r="E5" s="48"/>
      <c r="F5" s="49"/>
      <c r="G5" s="74" t="str">
        <f>IF(D5="N/A","Health and Safety impact is not a factor.",IF(D5="Low","Impact on Health and/or Safety is low.  Keep HQ advised.",IF(D5="Medium","Treating this risk may have an  impact on health and/or safety.  Headquarters consultation suggested. ",IF(D5="High","Treating this risk may have a high impact on health and safety.  Headquarters Lead.",IF(D5="Unrated","Further analysis required"," ")))))</f>
        <v xml:space="preserve"> </v>
      </c>
      <c r="H5" s="46"/>
      <c r="I5" s="54"/>
      <c r="J5" s="54"/>
      <c r="K5" s="54"/>
      <c r="L5" s="54"/>
      <c r="M5" s="54"/>
      <c r="N5" s="54"/>
      <c r="O5" s="54"/>
      <c r="P5" s="54"/>
      <c r="Q5" s="54"/>
    </row>
    <row r="6" spans="1:22" ht="15.6" thickBot="1" x14ac:dyDescent="0.3">
      <c r="A6" s="42"/>
      <c r="B6" s="55" t="s">
        <v>137</v>
      </c>
      <c r="C6" s="47"/>
      <c r="D6" s="47"/>
      <c r="E6" s="48"/>
      <c r="F6" s="49"/>
      <c r="G6" s="60"/>
      <c r="H6" s="46"/>
      <c r="I6" s="54"/>
      <c r="J6" s="54"/>
      <c r="K6" s="54"/>
      <c r="L6" s="54"/>
      <c r="M6" s="54"/>
      <c r="N6" s="54"/>
      <c r="O6" s="54"/>
      <c r="P6" s="54"/>
      <c r="Q6" s="54"/>
    </row>
    <row r="7" spans="1:22" ht="15.6" thickBot="1" x14ac:dyDescent="0.3">
      <c r="A7" s="42"/>
      <c r="B7" s="118" t="s">
        <v>146</v>
      </c>
      <c r="C7" s="52"/>
      <c r="D7" s="53" t="str">
        <f>IF(C7="Not a Factor","N/A",IF(C7="Minimal","Low",IF(C7="Some","Medium",IF(C7="Significant","High",IF(C7="Unable to Rate","Unrated"," ")))))</f>
        <v xml:space="preserve"> </v>
      </c>
      <c r="E7" s="48"/>
      <c r="F7" s="49"/>
      <c r="G7" s="74" t="str">
        <f>IF(D7="N/A","Environmental impact is not a factor.",IF(D7="Low","Environmental assessment may be required.  Consider Stakeholder Consultation.  Keep Headquarters Advised.",IF(D7="Medium","Environmental assessment required.  Stakeholder consultation recommended.  Headquarters Involvement.",IF(D7="High","Indepth Environmental assessment required.  Significant stakeholder consultation.  HQ Lead.",IF(D7="Unrated","Further analysis required"," ")))))</f>
        <v xml:space="preserve"> </v>
      </c>
      <c r="H7" s="46"/>
      <c r="I7" s="54"/>
      <c r="J7" s="54"/>
      <c r="K7" s="54"/>
      <c r="L7" s="54"/>
      <c r="M7" s="54"/>
      <c r="N7" s="54"/>
      <c r="O7" s="54"/>
      <c r="P7" s="54"/>
      <c r="Q7" s="54"/>
    </row>
    <row r="8" spans="1:22" ht="15.6" thickBot="1" x14ac:dyDescent="0.3">
      <c r="A8" s="42"/>
      <c r="B8" s="55" t="s">
        <v>138</v>
      </c>
      <c r="C8" s="56"/>
      <c r="D8" s="47"/>
      <c r="E8" s="48"/>
      <c r="F8" s="49"/>
      <c r="G8" s="75"/>
      <c r="H8" s="46"/>
      <c r="I8" s="54"/>
      <c r="J8" s="54"/>
      <c r="K8" s="54"/>
      <c r="L8" s="54"/>
      <c r="M8" s="54"/>
      <c r="N8" s="54"/>
      <c r="O8" s="54"/>
      <c r="P8" s="54"/>
      <c r="Q8" s="54"/>
      <c r="R8" s="40" t="s">
        <v>165</v>
      </c>
      <c r="T8" s="57" t="s">
        <v>159</v>
      </c>
      <c r="U8" s="40" t="s">
        <v>161</v>
      </c>
      <c r="V8" s="40">
        <f>COUNTIF(D5:D13,"N/A")</f>
        <v>0</v>
      </c>
    </row>
    <row r="9" spans="1:22" ht="53.4" thickBot="1" x14ac:dyDescent="0.3">
      <c r="A9" s="42"/>
      <c r="B9" s="119" t="s">
        <v>148</v>
      </c>
      <c r="C9" s="52"/>
      <c r="D9" s="53" t="str">
        <f>IF(C9="Not a Factor","N/A",IF(C9="Minimal","Low",IF(C9="Some","Medium",IF(C9="Significant","High",IF(C9="Unable to Rate","Unrated"," ")))))</f>
        <v xml:space="preserve"> </v>
      </c>
      <c r="E9" s="48"/>
      <c r="F9" s="49"/>
      <c r="G9" s="76" t="str">
        <f>IF(D9="N/A","Security impact is not a factor.",IF(D9="Low","Impact on Security is low.  Keep HQ advised. ",IF(D9="Medium","Coordinate with Security specialists.   Headquarters Involvement encouraged.",IF(D9="High","Refer to Security specialists.  Headquarters Lead.",IF(D9="Unrated","Further analysis required"," ")))))</f>
        <v xml:space="preserve"> </v>
      </c>
      <c r="H9" s="46"/>
      <c r="I9" s="54"/>
      <c r="J9" s="54"/>
      <c r="K9" s="54"/>
      <c r="L9" s="54"/>
      <c r="M9" s="54"/>
      <c r="N9" s="54"/>
      <c r="O9" s="54"/>
      <c r="P9" s="54"/>
      <c r="Q9" s="54"/>
      <c r="R9" s="40" t="s">
        <v>141</v>
      </c>
      <c r="T9" s="41" t="s">
        <v>149</v>
      </c>
      <c r="U9" s="40" t="s">
        <v>162</v>
      </c>
      <c r="V9" s="40">
        <f>COUNTIF(D5:D13,"Low")</f>
        <v>0</v>
      </c>
    </row>
    <row r="10" spans="1:22" ht="16.2" customHeight="1" thickBot="1" x14ac:dyDescent="0.3">
      <c r="A10" s="42"/>
      <c r="B10" s="55" t="s">
        <v>139</v>
      </c>
      <c r="C10" s="47"/>
      <c r="D10" s="47"/>
      <c r="E10" s="48"/>
      <c r="F10" s="49"/>
      <c r="G10" s="75"/>
      <c r="H10" s="46"/>
      <c r="I10" s="54"/>
      <c r="J10" s="54"/>
      <c r="K10" s="54"/>
      <c r="L10" s="54"/>
      <c r="M10" s="54"/>
      <c r="N10" s="54"/>
      <c r="O10" s="54"/>
      <c r="P10" s="54"/>
      <c r="Q10" s="54"/>
      <c r="R10" s="40" t="s">
        <v>142</v>
      </c>
      <c r="T10" s="41" t="s">
        <v>151</v>
      </c>
      <c r="U10" s="40" t="s">
        <v>163</v>
      </c>
      <c r="V10" s="40">
        <f>COUNTIF(D5:D13,"Medium")</f>
        <v>0</v>
      </c>
    </row>
    <row r="11" spans="1:22" ht="27" thickBot="1" x14ac:dyDescent="0.3">
      <c r="A11" s="42"/>
      <c r="B11" s="119" t="s">
        <v>191</v>
      </c>
      <c r="C11" s="52"/>
      <c r="D11" s="53" t="str">
        <f>IF(C11="Not applicable","N/A",IF(C11="No Cost","N/A",IF(C11="&lt; $1M/yr","Low",IF(C11="&lt; $10M/yr","Medium",IF(C11="&gt;$10M/yr","High",IF(C11="Unable to Rate","Unrated"," "))))))</f>
        <v xml:space="preserve"> </v>
      </c>
      <c r="E11" s="48"/>
      <c r="F11" s="49"/>
      <c r="G11" s="74" t="str">
        <f>IF(D11="N/A","Economic impact is not a factor.",IF(D11="Low","Cost-benefit analysis may be required, (Qualitative).  Stakeholder consultation considered.  Headquarters Advised.",IF(D11="Medium","Cost-benefit analysis required (Quantitative).  Stakeholder consultation recommended.  Headquarters Involvement.",IF(D11="High","Cost-benefit analysis required.  Stakeholder consultation required.  Headquarters Involvement.",IF(D11="Unrated","Further analysis required"," ")))))</f>
        <v xml:space="preserve"> </v>
      </c>
      <c r="H11" s="46"/>
      <c r="I11" s="54"/>
      <c r="J11" s="54"/>
      <c r="K11" s="54"/>
      <c r="L11" s="54"/>
      <c r="M11" s="54"/>
      <c r="N11" s="54"/>
      <c r="O11" s="54"/>
      <c r="P11" s="54"/>
      <c r="Q11" s="54"/>
      <c r="R11" s="40" t="s">
        <v>143</v>
      </c>
      <c r="T11" s="41" t="s">
        <v>150</v>
      </c>
      <c r="U11" s="40" t="s">
        <v>183</v>
      </c>
      <c r="V11" s="40">
        <f>COUNTIF(D5:D13,"High")</f>
        <v>0</v>
      </c>
    </row>
    <row r="12" spans="1:22" ht="15.6" thickBot="1" x14ac:dyDescent="0.3">
      <c r="A12" s="42"/>
      <c r="B12" s="55" t="s">
        <v>140</v>
      </c>
      <c r="C12" s="47"/>
      <c r="D12" s="47"/>
      <c r="E12" s="48"/>
      <c r="F12" s="49"/>
      <c r="G12" s="75"/>
      <c r="H12" s="46"/>
      <c r="I12" s="54"/>
      <c r="J12" s="54"/>
      <c r="K12" s="54"/>
      <c r="L12" s="54"/>
      <c r="M12" s="54"/>
      <c r="N12" s="54"/>
      <c r="O12" s="54"/>
      <c r="P12" s="54"/>
      <c r="Q12" s="54"/>
      <c r="R12" s="40" t="s">
        <v>144</v>
      </c>
      <c r="T12" s="41" t="s">
        <v>144</v>
      </c>
      <c r="U12" s="40" t="s">
        <v>164</v>
      </c>
      <c r="V12" s="40">
        <f>COUNTIF(D5:D13,"Unrated")</f>
        <v>0</v>
      </c>
    </row>
    <row r="13" spans="1:22" ht="15.6" thickBot="1" x14ac:dyDescent="0.3">
      <c r="A13" s="42"/>
      <c r="B13" s="118" t="s">
        <v>147</v>
      </c>
      <c r="C13" s="52"/>
      <c r="D13" s="53" t="str">
        <f>IF(C13="Not a Factor","N/A",IF(C13="None","N/A",IF(C13="Minimal","Low",IF(C13="Some","Medium",IF(C13="Significant","High",IF(C13="Unable to Rate","Unrated"," "))))))</f>
        <v xml:space="preserve"> </v>
      </c>
      <c r="E13" s="48"/>
      <c r="F13" s="49"/>
      <c r="G13" s="74" t="str">
        <f>IF(D13="N/A","Uncontroviersial issue.",IF(D13="Low","Some contention, can be contained within TC.  Advise Communications and HQ.",IF(D13="Medium","Can be contentious.  Some consultation with stakeholders.  Communications &amp; HQ involvement.",IF(D13="High","Contentious issue.  Media lines required.  Coordination or Referral to HQ.",IF(D13="Unrated","Further analysis required"," ")))))</f>
        <v xml:space="preserve"> </v>
      </c>
      <c r="H13" s="46"/>
      <c r="I13" s="54"/>
      <c r="J13" s="54"/>
      <c r="K13" s="54"/>
      <c r="L13" s="54"/>
      <c r="M13" s="54"/>
      <c r="N13" s="54"/>
      <c r="O13" s="54"/>
      <c r="P13" s="54"/>
      <c r="Q13" s="54"/>
    </row>
    <row r="14" spans="1:22" ht="13.8" thickBot="1" x14ac:dyDescent="0.3">
      <c r="A14" s="42"/>
      <c r="B14" s="58"/>
      <c r="C14" s="59"/>
      <c r="D14" s="59"/>
      <c r="E14" s="51"/>
      <c r="F14" s="49"/>
      <c r="G14" s="75"/>
      <c r="H14" s="46"/>
      <c r="I14" s="54"/>
      <c r="J14" s="54"/>
      <c r="K14" s="54"/>
      <c r="L14" s="54"/>
      <c r="M14" s="54"/>
      <c r="N14" s="54"/>
      <c r="O14" s="54"/>
      <c r="P14" s="54"/>
      <c r="Q14" s="54"/>
    </row>
    <row r="15" spans="1:22" ht="13.8" thickBot="1" x14ac:dyDescent="0.3">
      <c r="A15" s="42"/>
      <c r="B15" s="60"/>
      <c r="C15" s="61"/>
      <c r="D15" s="62"/>
      <c r="E15" s="63"/>
      <c r="F15" s="49"/>
      <c r="G15" s="75"/>
      <c r="H15" s="46"/>
      <c r="I15" s="54"/>
      <c r="J15" s="54"/>
      <c r="K15" s="54"/>
      <c r="L15" s="54"/>
      <c r="M15" s="54"/>
      <c r="N15" s="54"/>
      <c r="O15" s="54"/>
      <c r="P15" s="54"/>
      <c r="Q15" s="54"/>
    </row>
    <row r="16" spans="1:22" ht="13.8" thickBot="1" x14ac:dyDescent="0.3">
      <c r="A16" s="42"/>
      <c r="B16" s="30" t="s">
        <v>219</v>
      </c>
      <c r="C16" s="29"/>
      <c r="D16" s="120" t="str">
        <f>IF(V11&gt;0,"H I G H !",IF(V10&gt;0,"MEDIUM",IF(V9&gt;0,"LOW",IF(V8&gt;0,"Not Applicable","Unrated"))))</f>
        <v>Unrated</v>
      </c>
      <c r="E16" s="64"/>
      <c r="F16" s="49"/>
      <c r="G16" s="77" t="str">
        <f>IF(D16="Not Applicable","The horizon scan does not indicate an impact on key priority areas",IF(D16="Low","Overal Impact of treating this risk is Low.",IF(D16="Medium","Overal Impact of treating this risk warrants some consultation and/or coordination with HQ.",IF(D16="H I G H !","Overal Impact of treating this risk is High.  Consider consultation and/or HQ lead (referral)."," "))))</f>
        <v xml:space="preserve"> </v>
      </c>
      <c r="H16" s="46"/>
    </row>
    <row r="17" spans="1:8" ht="13.8" thickBot="1" x14ac:dyDescent="0.3">
      <c r="A17" s="42"/>
      <c r="B17" s="65"/>
      <c r="C17" s="66"/>
      <c r="D17" s="67"/>
      <c r="E17" s="68"/>
      <c r="F17" s="49"/>
      <c r="G17" s="65"/>
      <c r="H17" s="46"/>
    </row>
    <row r="18" spans="1:8" ht="13.8" thickBot="1" x14ac:dyDescent="0.3">
      <c r="A18" s="69"/>
      <c r="B18" s="70"/>
      <c r="C18" s="71"/>
      <c r="D18" s="71"/>
      <c r="E18" s="70"/>
      <c r="F18" s="70"/>
      <c r="G18" s="70"/>
      <c r="H18" s="72"/>
    </row>
    <row r="19" spans="1:8" ht="13.8" thickBot="1" x14ac:dyDescent="0.3">
      <c r="A19" s="54"/>
    </row>
    <row r="20" spans="1:8" ht="16.2" thickBot="1" x14ac:dyDescent="0.3">
      <c r="B20" s="141" t="s">
        <v>189</v>
      </c>
      <c r="C20" s="162"/>
      <c r="D20" s="162"/>
      <c r="E20" s="163"/>
      <c r="F20" s="35"/>
    </row>
  </sheetData>
  <mergeCells count="1">
    <mergeCell ref="B20:E20"/>
  </mergeCells>
  <phoneticPr fontId="0" type="noConversion"/>
  <dataValidations count="2">
    <dataValidation type="list" allowBlank="1" showInputMessage="1" showErrorMessage="1" sqref="C5 C7:C9 C13">
      <formula1>$R$6:$R$12</formula1>
    </dataValidation>
    <dataValidation type="list" allowBlank="1" showInputMessage="1" showErrorMessage="1" sqref="C11">
      <formula1>$T$6:$T$12</formula1>
    </dataValidation>
  </dataValidations>
  <pageMargins left="0.75" right="0.75" top="1" bottom="1" header="0.5" footer="0.5"/>
  <pageSetup scale="86" orientation="portrait" r:id="rId1"/>
  <headerFooter alignWithMargins="0">
    <oddHeader>&amp;C&amp;"Arial,Bold"&amp;KFF0000FOR EXAMPLE - POUR EXAMPLE
CANADA</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8"/>
  <sheetViews>
    <sheetView view="pageLayout" zoomScaleNormal="100" workbookViewId="0">
      <selection activeCell="N9" sqref="N9"/>
    </sheetView>
  </sheetViews>
  <sheetFormatPr defaultRowHeight="13.2" x14ac:dyDescent="0.25"/>
  <cols>
    <col min="1" max="1" width="3" customWidth="1"/>
    <col min="2" max="2" width="29.33203125" customWidth="1"/>
    <col min="3" max="3" width="45.33203125" customWidth="1"/>
    <col min="4" max="4" width="8" customWidth="1"/>
    <col min="5" max="5" width="7.6640625" customWidth="1"/>
    <col min="6" max="6" width="12.109375" customWidth="1"/>
    <col min="8" max="8" width="14.109375" customWidth="1"/>
    <col min="9" max="9" width="2.5546875" hidden="1" customWidth="1"/>
    <col min="10" max="10" width="3.44140625" customWidth="1"/>
    <col min="17" max="17" width="5.88671875" customWidth="1"/>
    <col min="18" max="18" width="7" customWidth="1"/>
    <col min="20" max="21" width="32.6640625" customWidth="1"/>
    <col min="22" max="23" width="38.5546875" customWidth="1"/>
    <col min="24" max="24" width="32.6640625" customWidth="1"/>
    <col min="25" max="25" width="25.5546875" customWidth="1"/>
    <col min="26" max="26" width="15.109375" customWidth="1"/>
    <col min="27" max="27" width="50.109375" customWidth="1"/>
    <col min="28" max="28" width="36.5546875" customWidth="1"/>
    <col min="29" max="29" width="31.33203125" customWidth="1"/>
  </cols>
  <sheetData>
    <row r="1" spans="1:27" ht="13.8" thickBot="1" x14ac:dyDescent="0.3">
      <c r="A1" s="24"/>
      <c r="B1" s="25"/>
      <c r="C1" s="25"/>
      <c r="D1" s="25"/>
      <c r="E1" s="25"/>
      <c r="F1" s="25"/>
      <c r="G1" s="25"/>
      <c r="H1" s="25"/>
      <c r="I1" s="5"/>
      <c r="J1" s="5"/>
    </row>
    <row r="2" spans="1:27" ht="13.8" thickBot="1" x14ac:dyDescent="0.3">
      <c r="A2" s="26"/>
      <c r="B2" s="145" t="s">
        <v>103</v>
      </c>
      <c r="C2" s="146"/>
      <c r="D2" s="145" t="s">
        <v>182</v>
      </c>
      <c r="E2" s="151"/>
      <c r="F2" s="151"/>
      <c r="G2" s="151"/>
      <c r="H2" s="152"/>
      <c r="I2" s="6"/>
      <c r="J2" s="6"/>
    </row>
    <row r="3" spans="1:27" ht="50.25" customHeight="1" thickBot="1" x14ac:dyDescent="0.3">
      <c r="A3" s="26"/>
      <c r="B3" s="147" t="s">
        <v>180</v>
      </c>
      <c r="C3" s="148"/>
      <c r="D3" s="149"/>
      <c r="E3" s="149"/>
      <c r="F3" s="149"/>
      <c r="G3" s="149"/>
      <c r="H3" s="150"/>
      <c r="I3" s="6"/>
      <c r="J3" s="6"/>
    </row>
    <row r="4" spans="1:27" ht="13.8" thickBot="1" x14ac:dyDescent="0.3">
      <c r="A4" s="26"/>
      <c r="B4" s="153" t="s">
        <v>181</v>
      </c>
      <c r="C4" s="154"/>
      <c r="D4" s="154"/>
      <c r="E4" s="154"/>
      <c r="F4" s="154"/>
      <c r="G4" s="154"/>
      <c r="H4" s="155"/>
      <c r="I4" s="6"/>
      <c r="J4" s="6"/>
    </row>
    <row r="5" spans="1:27" x14ac:dyDescent="0.25">
      <c r="A5" s="26"/>
      <c r="B5" s="142" t="str">
        <f>T(SCAN!G5)</f>
        <v xml:space="preserve"> </v>
      </c>
      <c r="C5" s="143"/>
      <c r="D5" s="143"/>
      <c r="E5" s="143"/>
      <c r="F5" s="143"/>
      <c r="G5" s="143"/>
      <c r="H5" s="144"/>
      <c r="I5" s="6"/>
      <c r="J5" s="6"/>
      <c r="X5" s="15"/>
    </row>
    <row r="6" spans="1:27" x14ac:dyDescent="0.25">
      <c r="A6" s="26"/>
      <c r="B6" s="142" t="str">
        <f>T(SCAN!G7)</f>
        <v xml:space="preserve"> </v>
      </c>
      <c r="C6" s="143"/>
      <c r="D6" s="143"/>
      <c r="E6" s="143"/>
      <c r="F6" s="143"/>
      <c r="G6" s="143"/>
      <c r="H6" s="144"/>
      <c r="I6" s="27"/>
      <c r="J6" s="27"/>
    </row>
    <row r="7" spans="1:27" x14ac:dyDescent="0.25">
      <c r="A7" s="26"/>
      <c r="B7" s="142" t="str">
        <f>T(SCAN!G9)</f>
        <v xml:space="preserve"> </v>
      </c>
      <c r="C7" s="143"/>
      <c r="D7" s="143"/>
      <c r="E7" s="143"/>
      <c r="F7" s="143"/>
      <c r="G7" s="143"/>
      <c r="H7" s="144"/>
      <c r="I7" s="27"/>
      <c r="J7" s="27"/>
    </row>
    <row r="8" spans="1:27" x14ac:dyDescent="0.25">
      <c r="A8" s="26"/>
      <c r="B8" s="142" t="str">
        <f>T(SCAN!G11)</f>
        <v xml:space="preserve"> </v>
      </c>
      <c r="C8" s="143"/>
      <c r="D8" s="143"/>
      <c r="E8" s="143"/>
      <c r="F8" s="143"/>
      <c r="G8" s="143"/>
      <c r="H8" s="144"/>
      <c r="I8" s="27"/>
      <c r="J8" s="27"/>
      <c r="Z8" s="10"/>
    </row>
    <row r="9" spans="1:27" x14ac:dyDescent="0.25">
      <c r="A9" s="26"/>
      <c r="B9" s="142" t="str">
        <f>T(SCAN!G13)</f>
        <v xml:space="preserve"> </v>
      </c>
      <c r="C9" s="143"/>
      <c r="D9" s="143"/>
      <c r="E9" s="143"/>
      <c r="F9" s="143"/>
      <c r="G9" s="143"/>
      <c r="H9" s="144"/>
      <c r="I9" s="27"/>
      <c r="J9" s="27"/>
    </row>
    <row r="10" spans="1:27" ht="13.8" thickBot="1" x14ac:dyDescent="0.3">
      <c r="A10" s="26"/>
      <c r="B10" s="142" t="str">
        <f>T(SCAN!G16)</f>
        <v xml:space="preserve"> </v>
      </c>
      <c r="C10" s="143"/>
      <c r="D10" s="143"/>
      <c r="E10" s="143"/>
      <c r="F10" s="143"/>
      <c r="G10" s="143"/>
      <c r="H10" s="144"/>
      <c r="I10" s="27"/>
      <c r="J10" s="27"/>
    </row>
    <row r="11" spans="1:27" ht="42" customHeight="1" thickBot="1" x14ac:dyDescent="0.3">
      <c r="A11" s="26"/>
      <c r="B11" s="78" t="s">
        <v>10</v>
      </c>
      <c r="C11" s="78" t="s">
        <v>193</v>
      </c>
      <c r="D11" s="103" t="s">
        <v>167</v>
      </c>
      <c r="E11" s="103" t="s">
        <v>168</v>
      </c>
      <c r="F11" s="103" t="s">
        <v>169</v>
      </c>
      <c r="G11" s="103" t="s">
        <v>170</v>
      </c>
      <c r="H11" s="103" t="s">
        <v>171</v>
      </c>
      <c r="I11" s="6"/>
      <c r="J11" s="6"/>
      <c r="Q11" s="1"/>
      <c r="R11" s="1"/>
      <c r="S11" s="1"/>
      <c r="T11" s="1"/>
      <c r="U11" s="1"/>
      <c r="V11" s="1"/>
      <c r="W11" s="1"/>
      <c r="X11" s="32"/>
      <c r="Y11" s="1"/>
      <c r="Z11" s="11"/>
      <c r="AA11" s="1"/>
    </row>
    <row r="12" spans="1:27" x14ac:dyDescent="0.25">
      <c r="A12" s="26"/>
      <c r="B12" s="88" t="s">
        <v>176</v>
      </c>
      <c r="C12" s="84"/>
      <c r="D12" s="91" t="str">
        <f>IF(C12="is able to be classified","Yes"," ")</f>
        <v xml:space="preserve"> </v>
      </c>
      <c r="E12" s="92" t="str">
        <f>IF(C12="is able to be classified","Yes",IF(C12="requires further clarification","Yes"," "))</f>
        <v xml:space="preserve"> </v>
      </c>
      <c r="F12" s="92" t="str">
        <f>IF(C12="requires further clarification","Yes"," ")</f>
        <v xml:space="preserve"> </v>
      </c>
      <c r="G12" s="92" t="str">
        <f>IF(C12="requires further clarification","Yes",IF(C12="displays patterns/multiple relationships","Yes",IF(C12="is unknown","Yes"," ")))</f>
        <v xml:space="preserve"> </v>
      </c>
      <c r="H12" s="93" t="str">
        <f>IF(C12="requires further clarification","Yes",IF(C12="displays patterns/multiple relationships","Yes",IF(C12="is unknown","Yes"," ")))</f>
        <v xml:space="preserve"> </v>
      </c>
      <c r="I12" s="6"/>
      <c r="J12" s="6"/>
      <c r="Q12" s="1" t="s">
        <v>0</v>
      </c>
      <c r="R12" s="1" t="s">
        <v>157</v>
      </c>
      <c r="S12" s="1" t="s">
        <v>152</v>
      </c>
      <c r="T12" s="12" t="s">
        <v>78</v>
      </c>
      <c r="U12" s="12" t="s">
        <v>82</v>
      </c>
      <c r="V12" s="3" t="s">
        <v>3</v>
      </c>
      <c r="W12" s="3" t="s">
        <v>174</v>
      </c>
      <c r="X12" s="32" t="s">
        <v>87</v>
      </c>
      <c r="Y12" s="3" t="s">
        <v>101</v>
      </c>
      <c r="Z12" s="33" t="s">
        <v>167</v>
      </c>
      <c r="AA12" s="3" t="s">
        <v>93</v>
      </c>
    </row>
    <row r="13" spans="1:27" x14ac:dyDescent="0.25">
      <c r="A13" s="26"/>
      <c r="B13" s="88" t="s">
        <v>95</v>
      </c>
      <c r="C13" s="84"/>
      <c r="D13" s="94" t="str">
        <f>IF(C13="clearly known","Yes",IF(C13="linear, direct","Yes"," "))</f>
        <v xml:space="preserve"> </v>
      </c>
      <c r="E13" s="95" t="str">
        <f>IF(C13="clearly known","Yes",IF(C13="linear, direct","Yes",IF(C13="knowable","Yes"," ")))</f>
        <v xml:space="preserve"> </v>
      </c>
      <c r="F13" s="95" t="str">
        <f>IF(C13="clearly known","Yes",IF(C13="linear, direct","Yes",IF(C13="knowable","Yes"," ")))</f>
        <v xml:space="preserve"> </v>
      </c>
      <c r="G13" s="95" t="str">
        <f>IF(C13="knowable","Yes",IF(C13="non linear multiple feedback loops","Yes",IF(C13="unknown","Yes"," ")))</f>
        <v xml:space="preserve"> </v>
      </c>
      <c r="H13" s="96" t="str">
        <f>IF(C13="knowable","Yes",IF(C13="non linear multiple feedback loops","Yes",IF(C13="unknown","Yes"," ")))</f>
        <v xml:space="preserve"> </v>
      </c>
      <c r="I13" s="6"/>
      <c r="J13" s="6"/>
      <c r="Q13" s="3" t="s">
        <v>2</v>
      </c>
      <c r="R13" s="3" t="s">
        <v>1</v>
      </c>
      <c r="S13" s="3" t="s">
        <v>160</v>
      </c>
      <c r="T13" s="13" t="s">
        <v>77</v>
      </c>
      <c r="U13" s="13" t="s">
        <v>83</v>
      </c>
      <c r="V13" s="2" t="s">
        <v>91</v>
      </c>
      <c r="W13" s="3" t="s">
        <v>172</v>
      </c>
      <c r="X13" s="15" t="s">
        <v>88</v>
      </c>
      <c r="Y13" s="3" t="s">
        <v>96</v>
      </c>
      <c r="Z13" s="33" t="s">
        <v>168</v>
      </c>
      <c r="AA13" s="3" t="s">
        <v>184</v>
      </c>
    </row>
    <row r="14" spans="1:27" x14ac:dyDescent="0.25">
      <c r="A14" s="26"/>
      <c r="B14" s="88" t="s">
        <v>177</v>
      </c>
      <c r="C14" s="84"/>
      <c r="D14" s="94" t="str">
        <f>IF(C14="almost unanymous","Yes",IF(C14="high","Yes"," "))</f>
        <v xml:space="preserve"> </v>
      </c>
      <c r="E14" s="95" t="str">
        <f>IF(C14="almost unanymous","Yes",IF(C14="high","Yes"," "))</f>
        <v xml:space="preserve"> </v>
      </c>
      <c r="F14" s="95" t="str">
        <f>IF(C14="high","Yes",IF(C14="mixed","Yes"," "))</f>
        <v xml:space="preserve"> </v>
      </c>
      <c r="G14" s="95" t="str">
        <f>IF(C14="mixed","Yes",IF(C14="low","Yes"," "))</f>
        <v xml:space="preserve"> </v>
      </c>
      <c r="H14" s="97" t="str">
        <f>IF(C14="mixed","Yes",IF(C14="low","Yes"," "))</f>
        <v xml:space="preserve"> </v>
      </c>
      <c r="I14" s="6"/>
      <c r="J14" s="6"/>
      <c r="Q14" s="3" t="s">
        <v>5</v>
      </c>
      <c r="R14" s="3" t="s">
        <v>4</v>
      </c>
      <c r="S14" s="3" t="s">
        <v>153</v>
      </c>
      <c r="T14" s="13" t="s">
        <v>79</v>
      </c>
      <c r="U14" s="13" t="s">
        <v>84</v>
      </c>
      <c r="V14" s="3" t="s">
        <v>8</v>
      </c>
      <c r="W14" s="3" t="s">
        <v>102</v>
      </c>
      <c r="X14" s="15" t="s">
        <v>100</v>
      </c>
      <c r="Y14" s="3" t="s">
        <v>98</v>
      </c>
      <c r="Z14" s="33" t="s">
        <v>169</v>
      </c>
      <c r="AA14" s="3" t="s">
        <v>185</v>
      </c>
    </row>
    <row r="15" spans="1:27" ht="13.8" thickBot="1" x14ac:dyDescent="0.3">
      <c r="A15" s="26"/>
      <c r="B15" s="88" t="s">
        <v>178</v>
      </c>
      <c r="C15" s="84"/>
      <c r="D15" s="94" t="str">
        <f>IF(C15="one right answer","Yes"," ")</f>
        <v xml:space="preserve"> </v>
      </c>
      <c r="E15" s="95" t="str">
        <f>IF(C15="one right answer","Yes",IF(C15="possibly more than one right answer","Yes"," "))</f>
        <v xml:space="preserve"> </v>
      </c>
      <c r="F15" s="95" t="str">
        <f>IF(C15="possibly more than one right answer","Yes",IF(C15="no 'one' right answer","Yes"," "))</f>
        <v xml:space="preserve"> </v>
      </c>
      <c r="G15" s="95" t="str">
        <f>IF(C15="no 'one' right answer","Yes",IF(C15="no point in looking for the right answer","Yes"," "))</f>
        <v xml:space="preserve"> </v>
      </c>
      <c r="H15" s="97" t="str">
        <f>IF(C15="no 'one' right answer","Yes",IF(C15="no point in looking for the right answer","Yes"," "))</f>
        <v xml:space="preserve"> </v>
      </c>
      <c r="I15" s="6"/>
      <c r="J15" s="6"/>
      <c r="Q15" s="4" t="s">
        <v>7</v>
      </c>
      <c r="R15" s="4" t="s">
        <v>158</v>
      </c>
      <c r="S15" s="3" t="s">
        <v>154</v>
      </c>
      <c r="T15" s="14" t="s">
        <v>80</v>
      </c>
      <c r="U15" s="14" t="s">
        <v>85</v>
      </c>
      <c r="V15" s="3" t="s">
        <v>9</v>
      </c>
      <c r="W15" s="3" t="s">
        <v>175</v>
      </c>
      <c r="X15" s="23" t="s">
        <v>90</v>
      </c>
      <c r="Y15" s="3" t="s">
        <v>99</v>
      </c>
      <c r="Z15" s="33" t="s">
        <v>170</v>
      </c>
      <c r="AA15" s="3" t="s">
        <v>187</v>
      </c>
    </row>
    <row r="16" spans="1:27" ht="13.8" thickBot="1" x14ac:dyDescent="0.3">
      <c r="A16" s="26"/>
      <c r="B16" s="88" t="s">
        <v>179</v>
      </c>
      <c r="C16" s="84"/>
      <c r="D16" s="94" t="str">
        <f>IF(C16="predictable (probability)","Yes",IF(C16="certain","Yes",IF(C16="immediate","Yes"," ")))</f>
        <v xml:space="preserve"> </v>
      </c>
      <c r="E16" s="95" t="str">
        <f>IF(C16="predictable (probability)","Yes",IF(C16="certain","Yes",IF(C16="probable","Yes",IF(C16="immediate","Yes"," "))))</f>
        <v xml:space="preserve"> </v>
      </c>
      <c r="F16" s="95" t="str">
        <f>IF(C16="predictable (probability)","Yes",IF(C16="certain","Yes",IF(C16="possible","Yes"," ")))</f>
        <v xml:space="preserve"> </v>
      </c>
      <c r="G16" s="95" t="str">
        <f>IF(C16="predictable (probability)","Yes",IF(C16="possible","Yes",IF(C16="unpredictable","Yes"," ")))</f>
        <v xml:space="preserve"> </v>
      </c>
      <c r="H16" s="97" t="str">
        <f>IF(C16="possible","Yes",IF(C16="unpredictable","Yes"," "))</f>
        <v xml:space="preserve"> </v>
      </c>
      <c r="I16" s="6"/>
      <c r="J16" s="6"/>
      <c r="Q16" s="15"/>
      <c r="R16" s="15"/>
      <c r="S16" s="22" t="s">
        <v>6</v>
      </c>
      <c r="T16" s="15"/>
      <c r="U16" s="15"/>
      <c r="V16" s="4"/>
      <c r="W16" s="4" t="s">
        <v>6</v>
      </c>
      <c r="Y16" s="4" t="s">
        <v>97</v>
      </c>
      <c r="Z16" s="34" t="s">
        <v>171</v>
      </c>
      <c r="AA16" s="3" t="s">
        <v>186</v>
      </c>
    </row>
    <row r="17" spans="1:27" ht="14.4" customHeight="1" thickBot="1" x14ac:dyDescent="0.3">
      <c r="A17" s="26"/>
      <c r="B17" s="88" t="s">
        <v>155</v>
      </c>
      <c r="C17" s="84"/>
      <c r="D17" s="94" t="str">
        <f>IF(C17="categorization and selection of SOP/Best Practice","Yes",IF(C17="multiple decisions with no time to think","Yes"," "))</f>
        <v xml:space="preserve"> </v>
      </c>
      <c r="E17" s="95" t="str">
        <f>IF(C17="categorization and selection of SOP/Best Practice","Yes",IF(C17="multiple decisions with no time to think","Yes"," "))</f>
        <v xml:space="preserve"> </v>
      </c>
      <c r="F17" s="95" t="str">
        <f>IF(C17="analysis and a good practice","Yes"," ")</f>
        <v xml:space="preserve"> </v>
      </c>
      <c r="G17" s="95" t="str">
        <f>IF(C17="analysis and a good practice","Yes",IF(C17="pattern recognition and multiple safe-fail ideas","Yes"," "))</f>
        <v xml:space="preserve"> </v>
      </c>
      <c r="H17" s="97" t="str">
        <f>IF(C17="analysis and a good practice","Yes",IF(C17="pattern recognition and multiple safe-fail ideas","Yes"," "))</f>
        <v xml:space="preserve"> </v>
      </c>
      <c r="I17" s="6"/>
      <c r="J17" s="6"/>
      <c r="Q17" s="15"/>
      <c r="R17" s="15"/>
      <c r="S17" s="15"/>
      <c r="T17" s="15"/>
      <c r="U17" s="15"/>
      <c r="W17" s="15"/>
      <c r="AA17" s="4" t="s">
        <v>94</v>
      </c>
    </row>
    <row r="18" spans="1:27" ht="14.4" customHeight="1" x14ac:dyDescent="0.25">
      <c r="A18" s="26"/>
      <c r="B18" s="88" t="s">
        <v>173</v>
      </c>
      <c r="C18" s="84"/>
      <c r="D18" s="94" t="str">
        <f>IF(C18="immediate or imminent - occurring now or soon","Yes",IF(C18="short term","Yes"," "))</f>
        <v xml:space="preserve"> </v>
      </c>
      <c r="E18" s="95" t="str">
        <f>IF(C18="short term","Yes"," ")</f>
        <v xml:space="preserve"> </v>
      </c>
      <c r="F18" s="95" t="str">
        <f>IF(C18="short term","Yes",IF(C18="long term","Yes",IF(C18="both short and long term","Yes"," ")))</f>
        <v xml:space="preserve"> </v>
      </c>
      <c r="G18" s="95" t="str">
        <f>IF(C18="long term","Yes",IF(C18="both short and long term","Yes",IF(C18="unknown","Yes"," ")))</f>
        <v xml:space="preserve"> </v>
      </c>
      <c r="H18" s="97" t="str">
        <f>IF(C18="long term","Yes",IF(C18="both short and long term","Yes",IF(C18="unknown","Yes"," ")))</f>
        <v xml:space="preserve"> </v>
      </c>
      <c r="I18" s="6"/>
      <c r="J18" s="6"/>
      <c r="Q18" s="15"/>
      <c r="R18" s="15"/>
      <c r="S18" s="15"/>
      <c r="T18" s="15"/>
      <c r="U18" s="15"/>
    </row>
    <row r="19" spans="1:27" ht="13.8" thickBot="1" x14ac:dyDescent="0.3">
      <c r="A19" s="26"/>
      <c r="B19" s="88" t="s">
        <v>156</v>
      </c>
      <c r="C19" s="84"/>
      <c r="D19" s="98" t="str">
        <f>IF(C19="None required","Yes",IF(C19="Internal","Yes",IF(C19="External Stakeholders (Narrow Focus)","Yes"," ")))</f>
        <v xml:space="preserve"> </v>
      </c>
      <c r="E19" s="99" t="str">
        <f>IF(C19="None required","Yes",IF(C19="Internal","Yes",IF(C19="External Stakeholders (Narrow Focus)","Yes"," ")))</f>
        <v xml:space="preserve"> </v>
      </c>
      <c r="F19" s="99" t="str">
        <f>IF(C19="None required","Yes",IF(C19="Internal","Yes",IF(C19="External Stakeholders (Narrow Focus)","Yes",IF(C19="External Stakeholders (Broad Focus)","Yes"," "))))</f>
        <v xml:space="preserve"> </v>
      </c>
      <c r="G19" s="99" t="str">
        <f>IF(C19="Internal","Yes",IF(C19="External Stakeholders (Narrow Focus)","Yes",IF(C19="External Stakeholders (Broad Focus)","Yes",IF(C19="Large scale consultation","Yes"," "))))</f>
        <v xml:space="preserve"> </v>
      </c>
      <c r="H19" s="100" t="str">
        <f>IF(C19="External Stakeholders (Narrow Focus)","Yes",IF(C19="External Stakeholders (Broad Focus)","Yes",IF(C19="Large scale consultation","Yes"," ")))</f>
        <v xml:space="preserve"> </v>
      </c>
      <c r="I19" s="6"/>
      <c r="J19" s="6"/>
      <c r="Q19" s="15"/>
      <c r="R19" s="15"/>
      <c r="S19" s="15"/>
      <c r="T19" s="15"/>
      <c r="U19" s="15"/>
    </row>
    <row r="20" spans="1:27" ht="13.8" thickBot="1" x14ac:dyDescent="0.3">
      <c r="A20" s="26"/>
      <c r="B20" s="83"/>
      <c r="C20" s="101" t="s">
        <v>197</v>
      </c>
      <c r="D20" s="102">
        <f>COUNTIF(D12:D19,"Yes")</f>
        <v>0</v>
      </c>
      <c r="E20" s="102">
        <f>COUNTIF(E12:E19,"Yes")</f>
        <v>0</v>
      </c>
      <c r="F20" s="102">
        <f>COUNTIF(F12:F19,"Yes")</f>
        <v>0</v>
      </c>
      <c r="G20" s="102">
        <f>COUNTIF(G12:G19,"Yes")</f>
        <v>0</v>
      </c>
      <c r="H20" s="102">
        <f>COUNTIF(H12:H19,"Yes")</f>
        <v>0</v>
      </c>
      <c r="I20" s="6"/>
      <c r="J20" s="6"/>
      <c r="Q20" s="15"/>
      <c r="R20" s="15"/>
      <c r="S20" s="15"/>
      <c r="T20" s="15"/>
      <c r="U20" s="15"/>
    </row>
    <row r="21" spans="1:27" ht="15.6" x14ac:dyDescent="0.25">
      <c r="A21" s="26"/>
      <c r="B21" s="89" t="s">
        <v>188</v>
      </c>
      <c r="C21" s="82"/>
      <c r="D21" s="79" t="s">
        <v>190</v>
      </c>
      <c r="E21" s="79"/>
      <c r="F21" s="79"/>
      <c r="G21" s="79"/>
      <c r="H21" s="80"/>
      <c r="I21" s="6"/>
      <c r="J21" s="6"/>
      <c r="Q21" s="15"/>
      <c r="R21" s="15"/>
      <c r="V21" s="15"/>
    </row>
    <row r="22" spans="1:27" ht="13.8" thickBot="1" x14ac:dyDescent="0.3">
      <c r="A22" s="26"/>
      <c r="B22" s="90" t="s">
        <v>92</v>
      </c>
      <c r="C22" s="85"/>
      <c r="D22" s="16"/>
      <c r="E22" s="16"/>
      <c r="F22" s="16"/>
      <c r="G22" s="16"/>
      <c r="H22" s="81"/>
      <c r="I22" s="6"/>
      <c r="J22" s="6"/>
      <c r="S22" s="15"/>
    </row>
    <row r="23" spans="1:27" ht="16.2" thickBot="1" x14ac:dyDescent="0.3">
      <c r="A23" s="26"/>
      <c r="B23" s="87" t="s">
        <v>194</v>
      </c>
      <c r="C23" s="86"/>
      <c r="D23" s="164" t="s">
        <v>196</v>
      </c>
      <c r="E23" s="165"/>
      <c r="F23" s="165"/>
      <c r="G23" s="165"/>
      <c r="H23" s="166"/>
      <c r="I23" s="6"/>
      <c r="J23" s="6"/>
      <c r="S23" s="15"/>
    </row>
    <row r="24" spans="1:27" x14ac:dyDescent="0.25">
      <c r="A24" s="26"/>
      <c r="B24" s="156" t="s">
        <v>195</v>
      </c>
      <c r="C24" s="157"/>
      <c r="D24" s="157"/>
      <c r="E24" s="157"/>
      <c r="F24" s="157"/>
      <c r="G24" s="157"/>
      <c r="H24" s="158"/>
      <c r="I24" s="6"/>
      <c r="J24" s="6"/>
      <c r="S24" s="15"/>
    </row>
    <row r="25" spans="1:27" ht="13.8" thickBot="1" x14ac:dyDescent="0.3">
      <c r="A25" s="26"/>
      <c r="B25" s="159"/>
      <c r="C25" s="160"/>
      <c r="D25" s="160"/>
      <c r="E25" s="160"/>
      <c r="F25" s="160"/>
      <c r="G25" s="160"/>
      <c r="H25" s="161"/>
      <c r="I25" s="6"/>
      <c r="J25" s="6"/>
      <c r="S25" s="15"/>
    </row>
    <row r="26" spans="1:27" ht="13.8" thickBot="1" x14ac:dyDescent="0.3">
      <c r="A26" s="7"/>
      <c r="B26" s="8"/>
      <c r="C26" s="8"/>
      <c r="D26" s="8"/>
      <c r="E26" s="8"/>
      <c r="F26" s="8"/>
      <c r="G26" s="8"/>
      <c r="H26" s="8"/>
      <c r="I26" s="9"/>
      <c r="J26" s="9"/>
    </row>
    <row r="27" spans="1:27" ht="13.8" thickBot="1" x14ac:dyDescent="0.3">
      <c r="W27" s="10"/>
    </row>
    <row r="28" spans="1:27" ht="16.2" thickBot="1" x14ac:dyDescent="0.3">
      <c r="B28" s="141" t="s">
        <v>189</v>
      </c>
      <c r="C28" s="162"/>
      <c r="D28" s="162"/>
      <c r="E28" s="162"/>
      <c r="F28" s="162"/>
      <c r="G28" s="162"/>
      <c r="H28" s="163"/>
    </row>
  </sheetData>
  <mergeCells count="13">
    <mergeCell ref="B24:H25"/>
    <mergeCell ref="B28:H28"/>
    <mergeCell ref="B9:H9"/>
    <mergeCell ref="B10:H10"/>
    <mergeCell ref="D23:H23"/>
    <mergeCell ref="B5:H5"/>
    <mergeCell ref="B6:H6"/>
    <mergeCell ref="B7:H7"/>
    <mergeCell ref="B8:H8"/>
    <mergeCell ref="B2:C2"/>
    <mergeCell ref="B3:H3"/>
    <mergeCell ref="D2:H2"/>
    <mergeCell ref="B4:H4"/>
  </mergeCells>
  <phoneticPr fontId="0" type="noConversion"/>
  <dataValidations disablePrompts="1" count="11">
    <dataValidation type="list" allowBlank="1" showInputMessage="1" showErrorMessage="1" sqref="C12">
      <formula1>$R$11:$R$15</formula1>
    </dataValidation>
    <dataValidation type="list" allowBlank="1" showInputMessage="1" showErrorMessage="1" sqref="C16">
      <formula1>$V$11:$V$18</formula1>
    </dataValidation>
    <dataValidation type="list" allowBlank="1" showInputMessage="1" showErrorMessage="1" sqref="C17">
      <formula1>$X$11:$X$16</formula1>
    </dataValidation>
    <dataValidation type="list" allowBlank="1" showInputMessage="1" showErrorMessage="1" sqref="C13">
      <formula1>$S$11:$S$16</formula1>
    </dataValidation>
    <dataValidation type="list" allowBlank="1" showInputMessage="1" showErrorMessage="1" sqref="C14">
      <formula1>$T$11:$T$15</formula1>
    </dataValidation>
    <dataValidation type="list" allowBlank="1" showInputMessage="1" showErrorMessage="1" sqref="C15">
      <formula1>$U$11:$U$15</formula1>
    </dataValidation>
    <dataValidation type="list" allowBlank="1" showInputMessage="1" showErrorMessage="1" sqref="C21">
      <formula1>$Z$11:$Z$18</formula1>
    </dataValidation>
    <dataValidation type="list" allowBlank="1" showInputMessage="1" showErrorMessage="1" sqref="C22">
      <formula1>$AA$11:$AA$17</formula1>
    </dataValidation>
    <dataValidation type="list" allowBlank="1" showInputMessage="1" showErrorMessage="1" sqref="C19">
      <formula1>$Y$11:$Y$16</formula1>
    </dataValidation>
    <dataValidation type="list" allowBlank="1" showInputMessage="1" showErrorMessage="1" sqref="C18">
      <formula1>$W$12:$W$16</formula1>
    </dataValidation>
    <dataValidation type="list" allowBlank="1" showInputMessage="1" showErrorMessage="1" sqref="C23">
      <formula1>$Z$11:$Z$16</formula1>
    </dataValidation>
  </dataValidations>
  <printOptions horizontalCentered="1"/>
  <pageMargins left="0.43307086614173229" right="0.47244094488188981" top="0.98425196850393704" bottom="0.98425196850393704" header="0.51181102362204722" footer="0.51181102362204722"/>
  <pageSetup orientation="landscape" r:id="rId1"/>
  <headerFooter alignWithMargins="0">
    <oddHeader xml:space="preserve">&amp;C&amp;"Arial,Bold"&amp;KFF0000FOR EXAMPLE - POUR EXAMPLE
CANADA&amp;"Arial,Regular"&amp;K000000
</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view="pageLayout" zoomScaleNormal="100" workbookViewId="0">
      <selection activeCell="B14" sqref="B14"/>
    </sheetView>
  </sheetViews>
  <sheetFormatPr defaultColWidth="8.88671875" defaultRowHeight="13.2" x14ac:dyDescent="0.25"/>
  <cols>
    <col min="1" max="1" width="33.6640625" style="122" customWidth="1"/>
    <col min="2" max="2" width="41" style="122" customWidth="1"/>
    <col min="3" max="3" width="28.109375" style="122" customWidth="1"/>
    <col min="4" max="4" width="27.5546875" style="122" customWidth="1"/>
    <col min="5" max="5" width="32.33203125" style="122" customWidth="1"/>
    <col min="6" max="16384" width="8.88671875" style="122"/>
  </cols>
  <sheetData>
    <row r="1" spans="1:5" s="121" customFormat="1" x14ac:dyDescent="0.25">
      <c r="B1" s="121" t="s">
        <v>104</v>
      </c>
      <c r="C1" s="121" t="s">
        <v>47</v>
      </c>
      <c r="D1" s="121" t="s">
        <v>11</v>
      </c>
      <c r="E1" s="121" t="s">
        <v>48</v>
      </c>
    </row>
    <row r="2" spans="1:5" ht="26.4" x14ac:dyDescent="0.25">
      <c r="A2" s="121" t="s">
        <v>12</v>
      </c>
      <c r="B2" s="122" t="s">
        <v>54</v>
      </c>
      <c r="C2" s="122" t="s">
        <v>17</v>
      </c>
      <c r="D2" s="122" t="s">
        <v>21</v>
      </c>
      <c r="E2" s="122" t="s">
        <v>226</v>
      </c>
    </row>
    <row r="3" spans="1:5" ht="27" customHeight="1" x14ac:dyDescent="0.25">
      <c r="B3" s="122" t="s">
        <v>221</v>
      </c>
      <c r="C3" s="122" t="s">
        <v>222</v>
      </c>
      <c r="D3" s="122" t="s">
        <v>224</v>
      </c>
      <c r="E3" s="122" t="s">
        <v>227</v>
      </c>
    </row>
    <row r="4" spans="1:5" x14ac:dyDescent="0.25">
      <c r="A4" s="122" t="s">
        <v>55</v>
      </c>
      <c r="B4" s="122" t="s">
        <v>13</v>
      </c>
      <c r="C4" s="122" t="s">
        <v>18</v>
      </c>
      <c r="D4" s="122" t="s">
        <v>22</v>
      </c>
      <c r="E4" s="122" t="s">
        <v>228</v>
      </c>
    </row>
    <row r="5" spans="1:5" ht="26.4" x14ac:dyDescent="0.25">
      <c r="A5" s="123" t="s">
        <v>56</v>
      </c>
      <c r="B5" s="122" t="s">
        <v>14</v>
      </c>
      <c r="C5" s="122" t="s">
        <v>19</v>
      </c>
      <c r="D5" s="122" t="s">
        <v>23</v>
      </c>
      <c r="E5" s="122" t="s">
        <v>229</v>
      </c>
    </row>
    <row r="6" spans="1:5" ht="26.4" x14ac:dyDescent="0.25">
      <c r="A6" s="122" t="s">
        <v>57</v>
      </c>
      <c r="B6" s="122" t="s">
        <v>15</v>
      </c>
      <c r="C6" s="122" t="s">
        <v>20</v>
      </c>
      <c r="D6" s="122" t="s">
        <v>225</v>
      </c>
    </row>
    <row r="7" spans="1:5" ht="39.6" x14ac:dyDescent="0.25">
      <c r="A7" s="122" t="s">
        <v>58</v>
      </c>
      <c r="B7" s="122" t="s">
        <v>16</v>
      </c>
      <c r="C7" s="122" t="s">
        <v>223</v>
      </c>
    </row>
    <row r="9" spans="1:5" s="124" customFormat="1" x14ac:dyDescent="0.25"/>
    <row r="10" spans="1:5" ht="39.6" x14ac:dyDescent="0.25">
      <c r="A10" s="121" t="s">
        <v>24</v>
      </c>
      <c r="B10" s="122" t="s">
        <v>25</v>
      </c>
      <c r="C10" s="122" t="s">
        <v>27</v>
      </c>
      <c r="D10" s="122" t="s">
        <v>231</v>
      </c>
      <c r="E10" s="122" t="s">
        <v>233</v>
      </c>
    </row>
    <row r="11" spans="1:5" ht="26.4" x14ac:dyDescent="0.25">
      <c r="A11" s="122" t="s">
        <v>59</v>
      </c>
      <c r="B11" s="122" t="s">
        <v>230</v>
      </c>
      <c r="C11" s="122" t="s">
        <v>28</v>
      </c>
      <c r="D11" s="122" t="s">
        <v>30</v>
      </c>
      <c r="E11" s="122" t="s">
        <v>234</v>
      </c>
    </row>
    <row r="12" spans="1:5" x14ac:dyDescent="0.25">
      <c r="A12" s="123" t="s">
        <v>60</v>
      </c>
      <c r="B12" s="122" t="s">
        <v>52</v>
      </c>
      <c r="C12" s="122" t="s">
        <v>29</v>
      </c>
      <c r="D12" s="122" t="s">
        <v>31</v>
      </c>
    </row>
    <row r="13" spans="1:5" ht="26.4" x14ac:dyDescent="0.25">
      <c r="A13" s="137" t="s">
        <v>253</v>
      </c>
      <c r="B13" s="122" t="s">
        <v>26</v>
      </c>
      <c r="D13" s="122" t="s">
        <v>232</v>
      </c>
    </row>
    <row r="14" spans="1:5" x14ac:dyDescent="0.25">
      <c r="A14" s="122" t="s">
        <v>61</v>
      </c>
      <c r="B14" s="122" t="s">
        <v>16</v>
      </c>
    </row>
    <row r="16" spans="1:5" s="124" customFormat="1" x14ac:dyDescent="0.25"/>
    <row r="17" spans="1:5" ht="26.4" x14ac:dyDescent="0.25">
      <c r="A17" s="121" t="s">
        <v>32</v>
      </c>
      <c r="B17" s="122" t="s">
        <v>33</v>
      </c>
      <c r="C17" s="122" t="s">
        <v>37</v>
      </c>
      <c r="D17" s="122" t="s">
        <v>237</v>
      </c>
      <c r="E17" s="122" t="s">
        <v>235</v>
      </c>
    </row>
    <row r="18" spans="1:5" ht="39.6" x14ac:dyDescent="0.25">
      <c r="A18" s="122" t="s">
        <v>71</v>
      </c>
      <c r="B18" s="122" t="s">
        <v>49</v>
      </c>
      <c r="C18" s="122" t="s">
        <v>240</v>
      </c>
      <c r="D18" s="122" t="s">
        <v>238</v>
      </c>
      <c r="E18" s="122" t="s">
        <v>236</v>
      </c>
    </row>
    <row r="19" spans="1:5" ht="39.6" x14ac:dyDescent="0.25">
      <c r="A19" s="123" t="s">
        <v>64</v>
      </c>
      <c r="B19" s="122" t="s">
        <v>50</v>
      </c>
      <c r="C19" s="122" t="s">
        <v>241</v>
      </c>
      <c r="D19" s="122" t="s">
        <v>239</v>
      </c>
    </row>
    <row r="20" spans="1:5" ht="26.4" x14ac:dyDescent="0.25">
      <c r="A20" s="122" t="s">
        <v>62</v>
      </c>
      <c r="B20" s="122" t="s">
        <v>34</v>
      </c>
      <c r="C20" s="122" t="s">
        <v>242</v>
      </c>
    </row>
    <row r="21" spans="1:5" ht="52.8" x14ac:dyDescent="0.25">
      <c r="A21" s="122" t="s">
        <v>63</v>
      </c>
      <c r="B21" s="122" t="s">
        <v>35</v>
      </c>
      <c r="C21" s="122" t="s">
        <v>243</v>
      </c>
    </row>
    <row r="22" spans="1:5" ht="26.4" x14ac:dyDescent="0.25">
      <c r="A22" s="122" t="s">
        <v>70</v>
      </c>
      <c r="B22" s="122" t="s">
        <v>51</v>
      </c>
      <c r="C22" s="122" t="s">
        <v>244</v>
      </c>
    </row>
    <row r="23" spans="1:5" x14ac:dyDescent="0.25">
      <c r="B23" s="122" t="s">
        <v>36</v>
      </c>
    </row>
    <row r="25" spans="1:5" s="124" customFormat="1" x14ac:dyDescent="0.25"/>
    <row r="26" spans="1:5" ht="52.8" x14ac:dyDescent="0.25">
      <c r="A26" s="121" t="s">
        <v>38</v>
      </c>
      <c r="B26" s="122" t="s">
        <v>39</v>
      </c>
      <c r="C26" s="122" t="s">
        <v>43</v>
      </c>
      <c r="D26" s="122" t="s">
        <v>249</v>
      </c>
      <c r="E26" s="122" t="s">
        <v>250</v>
      </c>
    </row>
    <row r="27" spans="1:5" ht="39.6" x14ac:dyDescent="0.25">
      <c r="B27" s="122" t="s">
        <v>40</v>
      </c>
      <c r="C27" s="122" t="s">
        <v>246</v>
      </c>
      <c r="D27" s="122" t="s">
        <v>44</v>
      </c>
      <c r="E27" s="122" t="s">
        <v>251</v>
      </c>
    </row>
    <row r="28" spans="1:5" ht="39.6" x14ac:dyDescent="0.25">
      <c r="A28" s="123" t="s">
        <v>65</v>
      </c>
      <c r="B28" s="122" t="s">
        <v>53</v>
      </c>
      <c r="C28" s="122" t="s">
        <v>247</v>
      </c>
      <c r="D28" s="122" t="s">
        <v>45</v>
      </c>
      <c r="E28" s="122" t="s">
        <v>252</v>
      </c>
    </row>
    <row r="29" spans="1:5" ht="26.4" x14ac:dyDescent="0.25">
      <c r="A29" s="122" t="s">
        <v>66</v>
      </c>
      <c r="B29" s="122" t="s">
        <v>41</v>
      </c>
      <c r="C29" s="122" t="s">
        <v>248</v>
      </c>
      <c r="D29" s="122" t="s">
        <v>46</v>
      </c>
    </row>
    <row r="30" spans="1:5" x14ac:dyDescent="0.25">
      <c r="A30" s="122" t="s">
        <v>67</v>
      </c>
      <c r="B30" s="122" t="s">
        <v>245</v>
      </c>
    </row>
    <row r="31" spans="1:5" x14ac:dyDescent="0.25">
      <c r="A31" s="122" t="s">
        <v>68</v>
      </c>
      <c r="B31" s="122" t="s">
        <v>42</v>
      </c>
    </row>
    <row r="32" spans="1:5" x14ac:dyDescent="0.25">
      <c r="A32" s="122" t="s">
        <v>69</v>
      </c>
      <c r="B32" s="122" t="s">
        <v>36</v>
      </c>
    </row>
    <row r="34" spans="1:2" ht="13.8" thickBot="1" x14ac:dyDescent="0.3"/>
    <row r="35" spans="1:2" x14ac:dyDescent="0.25">
      <c r="A35" s="125" t="s">
        <v>72</v>
      </c>
      <c r="B35" s="126" t="s">
        <v>73</v>
      </c>
    </row>
    <row r="36" spans="1:2" x14ac:dyDescent="0.25">
      <c r="A36" s="127"/>
      <c r="B36" s="128" t="s">
        <v>74</v>
      </c>
    </row>
    <row r="37" spans="1:2" ht="13.8" thickBot="1" x14ac:dyDescent="0.3">
      <c r="A37" s="129"/>
      <c r="B37" s="130" t="s">
        <v>75</v>
      </c>
    </row>
    <row r="38" spans="1:2" ht="13.8" thickBot="1" x14ac:dyDescent="0.3"/>
    <row r="39" spans="1:2" x14ac:dyDescent="0.25">
      <c r="A39" s="125" t="s">
        <v>76</v>
      </c>
      <c r="B39" s="126" t="s">
        <v>78</v>
      </c>
    </row>
    <row r="40" spans="1:2" x14ac:dyDescent="0.25">
      <c r="A40" s="127"/>
      <c r="B40" s="128" t="s">
        <v>77</v>
      </c>
    </row>
    <row r="41" spans="1:2" x14ac:dyDescent="0.25">
      <c r="A41" s="127"/>
      <c r="B41" s="128" t="s">
        <v>79</v>
      </c>
    </row>
    <row r="42" spans="1:2" ht="13.8" thickBot="1" x14ac:dyDescent="0.3">
      <c r="A42" s="129"/>
      <c r="B42" s="130" t="s">
        <v>80</v>
      </c>
    </row>
    <row r="43" spans="1:2" ht="13.8" thickBot="1" x14ac:dyDescent="0.3"/>
    <row r="44" spans="1:2" x14ac:dyDescent="0.25">
      <c r="A44" s="131" t="s">
        <v>81</v>
      </c>
      <c r="B44" s="132" t="s">
        <v>82</v>
      </c>
    </row>
    <row r="45" spans="1:2" x14ac:dyDescent="0.25">
      <c r="A45" s="133"/>
      <c r="B45" s="134" t="s">
        <v>83</v>
      </c>
    </row>
    <row r="46" spans="1:2" x14ac:dyDescent="0.25">
      <c r="A46" s="133"/>
      <c r="B46" s="134" t="s">
        <v>84</v>
      </c>
    </row>
    <row r="47" spans="1:2" ht="13.8" thickBot="1" x14ac:dyDescent="0.3">
      <c r="A47" s="135"/>
      <c r="B47" s="136" t="s">
        <v>85</v>
      </c>
    </row>
    <row r="48" spans="1:2" ht="13.8" thickBot="1" x14ac:dyDescent="0.3"/>
    <row r="49" spans="1:2" ht="26.4" x14ac:dyDescent="0.25">
      <c r="A49" s="131" t="s">
        <v>86</v>
      </c>
      <c r="B49" s="132" t="s">
        <v>87</v>
      </c>
    </row>
    <row r="50" spans="1:2" x14ac:dyDescent="0.25">
      <c r="A50" s="133"/>
      <c r="B50" s="134" t="s">
        <v>88</v>
      </c>
    </row>
    <row r="51" spans="1:2" x14ac:dyDescent="0.25">
      <c r="A51" s="133"/>
      <c r="B51" s="134" t="s">
        <v>89</v>
      </c>
    </row>
    <row r="52" spans="1:2" ht="13.8" thickBot="1" x14ac:dyDescent="0.3">
      <c r="A52" s="135"/>
      <c r="B52" s="136" t="s">
        <v>90</v>
      </c>
    </row>
  </sheetData>
  <phoneticPr fontId="0" type="noConversion"/>
  <pageMargins left="0.75" right="0.75" top="1" bottom="1" header="0.5" footer="0.5"/>
  <pageSetup paperSize="5" orientation="portrait" r:id="rId1"/>
  <headerFooter alignWithMargins="0">
    <oddHeader>&amp;C&amp;"Arial,Bold"&amp;KFF0000FOR EXAMPLE - POUR EXAMPLE
CANADA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Layout" zoomScaleNormal="100" workbookViewId="0">
      <selection activeCell="B5" sqref="B5"/>
    </sheetView>
  </sheetViews>
  <sheetFormatPr defaultColWidth="8.88671875" defaultRowHeight="13.2" x14ac:dyDescent="0.25"/>
  <cols>
    <col min="1" max="1" width="33.6640625" style="20" customWidth="1"/>
    <col min="2" max="2" width="32.33203125" style="19" customWidth="1"/>
    <col min="3" max="3" width="24.6640625" style="19" customWidth="1"/>
    <col min="4" max="4" width="57.44140625" style="19" customWidth="1"/>
    <col min="5" max="16384" width="8.88671875" style="19"/>
  </cols>
  <sheetData>
    <row r="1" spans="1:4" s="18" customFormat="1" x14ac:dyDescent="0.25">
      <c r="A1" s="17" t="s">
        <v>109</v>
      </c>
      <c r="B1" s="17" t="s">
        <v>107</v>
      </c>
      <c r="C1" s="17" t="s">
        <v>106</v>
      </c>
      <c r="D1" s="17" t="s">
        <v>112</v>
      </c>
    </row>
    <row r="3" spans="1:4" ht="26.4" x14ac:dyDescent="0.25">
      <c r="A3" s="20" t="s">
        <v>105</v>
      </c>
      <c r="B3" s="19" t="s">
        <v>108</v>
      </c>
      <c r="C3" s="19" t="s">
        <v>111</v>
      </c>
      <c r="D3" s="19" t="s">
        <v>113</v>
      </c>
    </row>
    <row r="4" spans="1:4" ht="39.6" x14ac:dyDescent="0.25">
      <c r="A4" s="20" t="s">
        <v>118</v>
      </c>
      <c r="B4" s="19" t="s">
        <v>110</v>
      </c>
      <c r="C4" s="19" t="s">
        <v>116</v>
      </c>
      <c r="D4" s="19" t="s">
        <v>117</v>
      </c>
    </row>
    <row r="5" spans="1:4" ht="26.4" x14ac:dyDescent="0.25">
      <c r="A5" s="20" t="s">
        <v>122</v>
      </c>
      <c r="B5" s="19" t="s">
        <v>120</v>
      </c>
      <c r="C5" s="19" t="s">
        <v>121</v>
      </c>
      <c r="D5" s="19" t="s">
        <v>119</v>
      </c>
    </row>
    <row r="7" spans="1:4" ht="26.4" x14ac:dyDescent="0.25">
      <c r="A7" s="20" t="s">
        <v>123</v>
      </c>
      <c r="C7" s="19" t="s">
        <v>131</v>
      </c>
    </row>
    <row r="8" spans="1:4" ht="26.4" x14ac:dyDescent="0.25">
      <c r="A8" s="20" t="s">
        <v>124</v>
      </c>
      <c r="C8" s="19" t="s">
        <v>130</v>
      </c>
      <c r="D8" s="19" t="s">
        <v>129</v>
      </c>
    </row>
    <row r="9" spans="1:4" ht="26.4" x14ac:dyDescent="0.25">
      <c r="A9" s="20" t="s">
        <v>125</v>
      </c>
      <c r="D9" s="19" t="s">
        <v>128</v>
      </c>
    </row>
    <row r="10" spans="1:4" ht="26.4" x14ac:dyDescent="0.25">
      <c r="A10" s="20" t="s">
        <v>126</v>
      </c>
      <c r="D10" s="19" t="s">
        <v>127</v>
      </c>
    </row>
    <row r="12" spans="1:4" x14ac:dyDescent="0.25">
      <c r="A12" s="20" t="s">
        <v>132</v>
      </c>
      <c r="C12" s="19" t="s">
        <v>133</v>
      </c>
      <c r="D12" s="21" t="s">
        <v>114</v>
      </c>
    </row>
    <row r="13" spans="1:4" x14ac:dyDescent="0.25">
      <c r="C13" s="19" t="s">
        <v>134</v>
      </c>
      <c r="D13" s="21" t="s">
        <v>115</v>
      </c>
    </row>
    <row r="14" spans="1:4" ht="26.4" x14ac:dyDescent="0.25">
      <c r="C14" s="19" t="s">
        <v>121</v>
      </c>
      <c r="D14" s="21" t="s">
        <v>135</v>
      </c>
    </row>
  </sheetData>
  <phoneticPr fontId="0" type="noConversion"/>
  <pageMargins left="0.75" right="0.75" top="1" bottom="1" header="0.5" footer="0.5"/>
  <pageSetup paperSize="5" orientation="portrait" r:id="rId1"/>
  <headerFooter alignWithMargins="0">
    <oddHeader>&amp;C&amp;"Arial,Bold"&amp;KFF0000FOR EXAMPLE - POUR EXAMPLE
CANADA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391232-D425-4398-9F0A-B6D2042A07EC}"/>
</file>

<file path=customXml/itemProps2.xml><?xml version="1.0" encoding="utf-8"?>
<ds:datastoreItem xmlns:ds="http://schemas.openxmlformats.org/officeDocument/2006/customXml" ds:itemID="{D4E36463-0021-4228-997F-3891C700F763}"/>
</file>

<file path=customXml/itemProps3.xml><?xml version="1.0" encoding="utf-8"?>
<ds:datastoreItem xmlns:ds="http://schemas.openxmlformats.org/officeDocument/2006/customXml" ds:itemID="{D9BF96F5-82B4-47C5-8793-B9A37F746F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SCAN</vt:lpstr>
      <vt:lpstr>SCOPE</vt:lpstr>
      <vt:lpstr>concepts</vt:lpstr>
      <vt:lpstr>References</vt:lpstr>
      <vt:lpstr>SCAN!Print_Area</vt:lpstr>
      <vt:lpstr>SCOPE!Print_Area</vt:lpstr>
    </vt:vector>
  </TitlesOfParts>
  <Company>Transport Canada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McFarlane</dc:creator>
  <cp:lastModifiedBy>Minkevich, Andrew</cp:lastModifiedBy>
  <cp:lastPrinted>2018-10-04T15:43:52Z</cp:lastPrinted>
  <dcterms:created xsi:type="dcterms:W3CDTF">2009-09-01T18:22:42Z</dcterms:created>
  <dcterms:modified xsi:type="dcterms:W3CDTF">2018-10-17T18:35:41Z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