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263" documentId="13_ncr:1_{D83A874F-D125-4C76-A30A-A9AF0CA19D6E}" xr6:coauthVersionLast="47" xr6:coauthVersionMax="47" xr10:uidLastSave="{05239B0E-DAB2-4BE7-8863-0A4524253CD2}"/>
  <bookViews>
    <workbookView xWindow="-110" yWindow="-110" windowWidth="19420" windowHeight="10300" xr2:uid="{00000000-000D-0000-FFFF-FFFF00000000}"/>
  </bookViews>
  <sheets>
    <sheet name="ANR-2024"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14" l="1"/>
  <c r="W56" i="14"/>
  <c r="V57" i="14"/>
  <c r="V56" i="14"/>
  <c r="U57" i="14"/>
  <c r="U56" i="14"/>
  <c r="T57" i="14"/>
  <c r="T56" i="14"/>
  <c r="S57" i="14"/>
  <c r="S56" i="14"/>
  <c r="R57" i="14"/>
  <c r="R56" i="14"/>
  <c r="Q57" i="14"/>
  <c r="Q56" i="14"/>
  <c r="P57" i="14"/>
  <c r="P56" i="14"/>
  <c r="O57" i="14"/>
  <c r="O56" i="14"/>
  <c r="N57" i="14"/>
  <c r="N56" i="14"/>
  <c r="M57" i="14"/>
  <c r="M56" i="14"/>
  <c r="L57" i="14"/>
  <c r="L56" i="14"/>
  <c r="K57" i="14"/>
  <c r="K56" i="14"/>
  <c r="J57" i="14"/>
  <c r="J56" i="14"/>
  <c r="I57" i="14"/>
  <c r="I56" i="14"/>
  <c r="H57" i="14"/>
  <c r="H56" i="14"/>
  <c r="W52" i="14" l="1"/>
  <c r="W50" i="14"/>
  <c r="W46" i="14"/>
  <c r="W44" i="14"/>
  <c r="W48" i="14" s="1"/>
  <c r="W40" i="14"/>
  <c r="W38" i="14"/>
  <c r="W36" i="14"/>
  <c r="W32" i="14"/>
  <c r="W34" i="14" s="1"/>
  <c r="W12" i="14"/>
  <c r="W14" i="14" s="1"/>
  <c r="W2" i="14"/>
  <c r="R5" i="14"/>
  <c r="I32" i="14"/>
  <c r="I34" i="14" s="1"/>
  <c r="R2" i="14"/>
  <c r="U2" i="14"/>
  <c r="L2" i="14"/>
  <c r="I2" i="14"/>
  <c r="I4" i="14" s="1"/>
  <c r="H2" i="14"/>
  <c r="H4" i="14" s="1"/>
  <c r="K42" i="14"/>
  <c r="K30" i="14"/>
  <c r="W28" i="14"/>
  <c r="W30" i="14" s="1"/>
  <c r="V55" i="14"/>
  <c r="U55" i="14"/>
  <c r="T55" i="14"/>
  <c r="S55" i="14"/>
  <c r="R55" i="14"/>
  <c r="Q55" i="14"/>
  <c r="P55" i="14"/>
  <c r="O55" i="14"/>
  <c r="N55" i="14"/>
  <c r="M55" i="14"/>
  <c r="L55" i="14"/>
  <c r="K55" i="14"/>
  <c r="J55" i="14"/>
  <c r="I55" i="14"/>
  <c r="H55" i="14"/>
  <c r="K54" i="14"/>
  <c r="W53" i="14"/>
  <c r="W51" i="14"/>
  <c r="V49" i="14"/>
  <c r="U49" i="14"/>
  <c r="T49" i="14"/>
  <c r="S49" i="14"/>
  <c r="R49" i="14"/>
  <c r="Q49" i="14"/>
  <c r="P49" i="14"/>
  <c r="O49" i="14"/>
  <c r="N49" i="14"/>
  <c r="M49" i="14"/>
  <c r="L49" i="14"/>
  <c r="K49" i="14"/>
  <c r="J49" i="14"/>
  <c r="I49" i="14"/>
  <c r="H49" i="14"/>
  <c r="W47" i="14"/>
  <c r="W45" i="14"/>
  <c r="U43" i="14"/>
  <c r="S43" i="14"/>
  <c r="R43" i="14"/>
  <c r="Q43" i="14"/>
  <c r="P43" i="14"/>
  <c r="N43" i="14"/>
  <c r="M43" i="14"/>
  <c r="L43" i="14"/>
  <c r="K43" i="14"/>
  <c r="J43" i="14"/>
  <c r="I43" i="14"/>
  <c r="H43" i="14"/>
  <c r="W37" i="14"/>
  <c r="W43" i="14" s="1"/>
  <c r="U35" i="14"/>
  <c r="R35" i="14"/>
  <c r="Q35" i="14"/>
  <c r="I35" i="14"/>
  <c r="H35" i="14"/>
  <c r="W33" i="14"/>
  <c r="W35" i="14" s="1"/>
  <c r="V31" i="14"/>
  <c r="U31" i="14"/>
  <c r="T31" i="14"/>
  <c r="S31" i="14"/>
  <c r="R31" i="14"/>
  <c r="Q31" i="14"/>
  <c r="P31" i="14"/>
  <c r="O31" i="14"/>
  <c r="N31" i="14"/>
  <c r="M31" i="14"/>
  <c r="L31" i="14"/>
  <c r="K31" i="14"/>
  <c r="J31" i="14"/>
  <c r="I31" i="14"/>
  <c r="H31" i="14"/>
  <c r="W29" i="14"/>
  <c r="W31" i="14" s="1"/>
  <c r="U27" i="14"/>
  <c r="S27" i="14"/>
  <c r="R27" i="14"/>
  <c r="Q27" i="14"/>
  <c r="P27" i="14"/>
  <c r="N27" i="14"/>
  <c r="M27" i="14"/>
  <c r="L27" i="14"/>
  <c r="K27" i="14"/>
  <c r="J27" i="14"/>
  <c r="I27" i="14"/>
  <c r="H27" i="14"/>
  <c r="W25" i="14"/>
  <c r="W21" i="14"/>
  <c r="W19" i="14"/>
  <c r="V19" i="14"/>
  <c r="U19" i="14"/>
  <c r="T19" i="14"/>
  <c r="S19" i="14"/>
  <c r="R19" i="14"/>
  <c r="Q19" i="14"/>
  <c r="P19" i="14"/>
  <c r="O19" i="14"/>
  <c r="N19" i="14"/>
  <c r="M19" i="14"/>
  <c r="L19" i="14"/>
  <c r="K19" i="14"/>
  <c r="J19" i="14"/>
  <c r="I19" i="14"/>
  <c r="H19" i="14"/>
  <c r="U15" i="14"/>
  <c r="S15" i="14"/>
  <c r="R15" i="14"/>
  <c r="Q15" i="14"/>
  <c r="P15" i="14"/>
  <c r="N15" i="14"/>
  <c r="M15" i="14"/>
  <c r="L15" i="14"/>
  <c r="K15" i="14"/>
  <c r="J15" i="14"/>
  <c r="I15" i="14"/>
  <c r="H15" i="14"/>
  <c r="W13" i="14"/>
  <c r="W15" i="14" s="1"/>
  <c r="W7" i="14"/>
  <c r="W11" i="14" s="1"/>
  <c r="W5" i="14"/>
  <c r="U5" i="14"/>
  <c r="Q5" i="14"/>
  <c r="P5" i="14"/>
  <c r="M5" i="14"/>
  <c r="L5" i="14"/>
  <c r="K5" i="14"/>
  <c r="J5" i="14"/>
  <c r="I5" i="14"/>
  <c r="H5" i="14"/>
  <c r="U42" i="14"/>
  <c r="S42" i="14"/>
  <c r="R42" i="14"/>
  <c r="Q42" i="14"/>
  <c r="P42" i="14"/>
  <c r="N42" i="14"/>
  <c r="M42" i="14"/>
  <c r="L42" i="14"/>
  <c r="J42" i="14"/>
  <c r="I42" i="14"/>
  <c r="H42" i="14"/>
  <c r="U26" i="14"/>
  <c r="S26" i="14"/>
  <c r="R26" i="14"/>
  <c r="Q26" i="14"/>
  <c r="P26" i="14"/>
  <c r="N26" i="14"/>
  <c r="M26" i="14"/>
  <c r="L26" i="14"/>
  <c r="K26" i="14"/>
  <c r="J26" i="14"/>
  <c r="I26" i="14"/>
  <c r="H26" i="14"/>
  <c r="W24" i="14"/>
  <c r="W22" i="14"/>
  <c r="W20" i="14"/>
  <c r="U14" i="14"/>
  <c r="S14" i="14"/>
  <c r="R14" i="14"/>
  <c r="Q14" i="14"/>
  <c r="P14" i="14"/>
  <c r="N14" i="14"/>
  <c r="M14" i="14"/>
  <c r="L14" i="14"/>
  <c r="K14" i="14"/>
  <c r="J14" i="14"/>
  <c r="I14" i="14"/>
  <c r="H14" i="14"/>
  <c r="U11" i="14"/>
  <c r="S11" i="14"/>
  <c r="R11" i="14"/>
  <c r="Q11" i="14"/>
  <c r="P11" i="14"/>
  <c r="N11" i="14"/>
  <c r="M11" i="14"/>
  <c r="L11" i="14"/>
  <c r="K11" i="14"/>
  <c r="J11" i="14"/>
  <c r="I11" i="14"/>
  <c r="H11" i="14"/>
  <c r="U10" i="14"/>
  <c r="S10" i="14"/>
  <c r="R10" i="14"/>
  <c r="Q10" i="14"/>
  <c r="P10" i="14"/>
  <c r="N10" i="14"/>
  <c r="M10" i="14"/>
  <c r="L10" i="14"/>
  <c r="K10" i="14"/>
  <c r="J10" i="14"/>
  <c r="I10" i="14"/>
  <c r="H10" i="14"/>
  <c r="W8" i="14"/>
  <c r="W6" i="14"/>
  <c r="U4" i="14"/>
  <c r="R4" i="14"/>
  <c r="Q4" i="14"/>
  <c r="P4" i="14"/>
  <c r="M4" i="14"/>
  <c r="L4" i="14"/>
  <c r="K4" i="14"/>
  <c r="J4" i="14"/>
  <c r="W4" i="14"/>
  <c r="V54" i="14"/>
  <c r="U54" i="14"/>
  <c r="T54" i="14"/>
  <c r="S54" i="14"/>
  <c r="R54" i="14"/>
  <c r="Q54" i="14"/>
  <c r="P54" i="14"/>
  <c r="O54" i="14"/>
  <c r="N54" i="14"/>
  <c r="M54" i="14"/>
  <c r="L54" i="14"/>
  <c r="J54" i="14"/>
  <c r="I54" i="14"/>
  <c r="H54" i="14"/>
  <c r="V48" i="14"/>
  <c r="U48" i="14"/>
  <c r="T48" i="14"/>
  <c r="S48" i="14"/>
  <c r="R48" i="14"/>
  <c r="Q48" i="14"/>
  <c r="P48" i="14"/>
  <c r="O48" i="14"/>
  <c r="N48" i="14"/>
  <c r="M48" i="14"/>
  <c r="L48" i="14"/>
  <c r="K48" i="14"/>
  <c r="J48" i="14"/>
  <c r="I48" i="14"/>
  <c r="H48" i="14"/>
  <c r="U34" i="14"/>
  <c r="R34" i="14"/>
  <c r="Q34" i="14"/>
  <c r="H34" i="14"/>
  <c r="V30" i="14"/>
  <c r="U30" i="14"/>
  <c r="T30" i="14"/>
  <c r="S30" i="14"/>
  <c r="R30" i="14"/>
  <c r="Q30" i="14"/>
  <c r="P30" i="14"/>
  <c r="O30" i="14"/>
  <c r="N30" i="14"/>
  <c r="M30" i="14"/>
  <c r="L30" i="14"/>
  <c r="J30" i="14"/>
  <c r="I30" i="14"/>
  <c r="H30" i="14"/>
  <c r="V18" i="14"/>
  <c r="U18" i="14"/>
  <c r="T18" i="14"/>
  <c r="S18" i="14"/>
  <c r="R18" i="14"/>
  <c r="Q18" i="14"/>
  <c r="P18" i="14"/>
  <c r="O18" i="14"/>
  <c r="N18" i="14"/>
  <c r="M18" i="14"/>
  <c r="L18" i="14"/>
  <c r="K18" i="14"/>
  <c r="J18" i="14"/>
  <c r="I18" i="14"/>
  <c r="H18" i="14"/>
  <c r="W16" i="14"/>
  <c r="W18" i="14" s="1"/>
  <c r="W54" i="14" l="1"/>
  <c r="W10" i="14"/>
  <c r="W26" i="14"/>
  <c r="W27" i="14"/>
  <c r="W55" i="14"/>
  <c r="W49" i="14"/>
  <c r="W42" i="14"/>
</calcChain>
</file>

<file path=xl/sharedStrings.xml><?xml version="1.0" encoding="utf-8"?>
<sst xmlns="http://schemas.openxmlformats.org/spreadsheetml/2006/main" count="131" uniqueCount="105">
  <si>
    <t>Bahrain</t>
  </si>
  <si>
    <t>Egypt</t>
  </si>
  <si>
    <t>Iran</t>
  </si>
  <si>
    <t>Iraq</t>
  </si>
  <si>
    <t>Jordan</t>
  </si>
  <si>
    <t>Kuwait</t>
  </si>
  <si>
    <t>Lebanon</t>
  </si>
  <si>
    <t>Libya</t>
  </si>
  <si>
    <t>Oman</t>
  </si>
  <si>
    <t>Qatar</t>
  </si>
  <si>
    <t>Saudi Arabia</t>
  </si>
  <si>
    <t>Sudan</t>
  </si>
  <si>
    <t>Syria</t>
  </si>
  <si>
    <t>UAE</t>
  </si>
  <si>
    <t>Yemen</t>
  </si>
  <si>
    <t>NA</t>
  </si>
  <si>
    <t>Average</t>
  </si>
  <si>
    <t>Elements</t>
  </si>
  <si>
    <t>Applicability area</t>
  </si>
  <si>
    <t>Targets</t>
  </si>
  <si>
    <t>Modules</t>
  </si>
  <si>
    <t>B0 – FICE</t>
  </si>
  <si>
    <r>
      <rPr>
        <b/>
        <sz val="11"/>
        <color rgb="FFFF0000"/>
        <rFont val="Calibri"/>
        <family val="2"/>
        <scheme val="minor"/>
      </rPr>
      <t>FICE B0/1</t>
    </r>
    <r>
      <rPr>
        <sz val="11"/>
        <color theme="1"/>
        <rFont val="Calibri"/>
        <family val="2"/>
        <scheme val="minor"/>
      </rPr>
      <t xml:space="preserve">
Automated basic inter facility data exchange (AIDC)</t>
    </r>
  </si>
  <si>
    <t>Saudi
 Arabia</t>
  </si>
  <si>
    <t>Regional
 level</t>
  </si>
  <si>
    <t>B0–FRTO</t>
  </si>
  <si>
    <r>
      <rPr>
        <b/>
        <sz val="11"/>
        <color rgb="FFFF0000"/>
        <rFont val="Calibri"/>
        <family val="2"/>
        <scheme val="minor"/>
      </rPr>
      <t>FRTO B0/2</t>
    </r>
    <r>
      <rPr>
        <sz val="11"/>
        <color theme="1"/>
        <rFont val="Calibri"/>
        <family val="2"/>
        <scheme val="minor"/>
      </rPr>
      <t xml:space="preserve">
Airspace 
planning and 
Flexible Use of 
Airspace (FUA)</t>
    </r>
  </si>
  <si>
    <r>
      <rPr>
        <b/>
        <sz val="11"/>
        <color rgb="FFFF0000"/>
        <rFont val="Calibri"/>
        <family val="2"/>
        <scheme val="minor"/>
      </rPr>
      <t>FRTO B0/4</t>
    </r>
    <r>
      <rPr>
        <sz val="11"/>
        <color theme="1"/>
        <rFont val="Calibri"/>
        <family val="2"/>
        <scheme val="minor"/>
      </rPr>
      <t xml:space="preserve">
Basic conflict 
detection and 
conformance 
monitoring</t>
    </r>
  </si>
  <si>
    <t>B0-NOPS</t>
  </si>
  <si>
    <r>
      <rPr>
        <b/>
        <sz val="11"/>
        <color rgb="FFFF0000"/>
        <rFont val="Calibri"/>
        <family val="2"/>
        <scheme val="minor"/>
      </rPr>
      <t>NOPS B0/1</t>
    </r>
    <r>
      <rPr>
        <sz val="11"/>
        <color theme="1"/>
        <rFont val="Calibri"/>
        <family val="2"/>
        <scheme val="minor"/>
      </rPr>
      <t xml:space="preserve">
Initial 
integration of 
collaborative 
airspace 
management 
with air traffic 
flow management</t>
    </r>
  </si>
  <si>
    <r>
      <rPr>
        <b/>
        <sz val="11"/>
        <color rgb="FFFF0000"/>
        <rFont val="Calibri"/>
        <family val="2"/>
        <scheme val="minor"/>
      </rPr>
      <t>ACAS B1/1</t>
    </r>
    <r>
      <rPr>
        <sz val="11"/>
        <color theme="1"/>
        <rFont val="Calibri"/>
        <family val="2"/>
        <scheme val="minor"/>
      </rPr>
      <t xml:space="preserve">
ACAS 
Improvements
Operational</t>
    </r>
  </si>
  <si>
    <t>B1-ACAS</t>
  </si>
  <si>
    <r>
      <rPr>
        <b/>
        <sz val="11"/>
        <color rgb="FFFF0000"/>
        <rFont val="Calibri"/>
        <family val="2"/>
        <scheme val="minor"/>
      </rPr>
      <t>SNET B0/1</t>
    </r>
    <r>
      <rPr>
        <sz val="11"/>
        <color theme="1"/>
        <rFont val="Calibri"/>
        <family val="2"/>
        <scheme val="minor"/>
      </rPr>
      <t xml:space="preserve">
Short Term 
Conflict Alert 
(STCA)</t>
    </r>
  </si>
  <si>
    <r>
      <rPr>
        <sz val="11"/>
        <color rgb="FF00B050"/>
        <rFont val="Calibri"/>
        <family val="2"/>
        <scheme val="minor"/>
      </rPr>
      <t>Bahrain</t>
    </r>
    <r>
      <rPr>
        <sz val="11"/>
        <color theme="1"/>
        <rFont val="Calibri"/>
        <family val="2"/>
        <scheme val="minor"/>
      </rPr>
      <t xml:space="preserve">
</t>
    </r>
    <r>
      <rPr>
        <sz val="11"/>
        <color rgb="FF00B050"/>
        <rFont val="Calibri"/>
        <family val="2"/>
        <scheme val="minor"/>
      </rPr>
      <t>Egypt</t>
    </r>
    <r>
      <rPr>
        <sz val="11"/>
        <color theme="1"/>
        <rFont val="Calibri"/>
        <family val="2"/>
        <scheme val="minor"/>
      </rPr>
      <t xml:space="preserve">
</t>
    </r>
    <r>
      <rPr>
        <sz val="11"/>
        <color rgb="FF00B050"/>
        <rFont val="Calibri"/>
        <family val="2"/>
        <scheme val="minor"/>
      </rPr>
      <t>Iran</t>
    </r>
    <r>
      <rPr>
        <sz val="11"/>
        <color theme="1"/>
        <rFont val="Calibri"/>
        <family val="2"/>
        <scheme val="minor"/>
      </rPr>
      <t xml:space="preserve">
</t>
    </r>
    <r>
      <rPr>
        <sz val="11"/>
        <color rgb="FF00B050"/>
        <rFont val="Calibri"/>
        <family val="2"/>
        <scheme val="minor"/>
      </rPr>
      <t>Iraq</t>
    </r>
    <r>
      <rPr>
        <sz val="11"/>
        <color theme="1"/>
        <rFont val="Calibri"/>
        <family val="2"/>
        <scheme val="minor"/>
      </rPr>
      <t xml:space="preserve">
</t>
    </r>
    <r>
      <rPr>
        <sz val="11"/>
        <color rgb="FF00B050"/>
        <rFont val="Calibri"/>
        <family val="2"/>
        <scheme val="minor"/>
      </rPr>
      <t>Jordan</t>
    </r>
    <r>
      <rPr>
        <sz val="11"/>
        <color theme="1"/>
        <rFont val="Calibri"/>
        <family val="2"/>
        <scheme val="minor"/>
      </rPr>
      <t xml:space="preserve">
</t>
    </r>
    <r>
      <rPr>
        <sz val="11"/>
        <color rgb="FF00B050"/>
        <rFont val="Calibri"/>
        <family val="2"/>
        <scheme val="minor"/>
      </rPr>
      <t>Kuwait</t>
    </r>
    <r>
      <rPr>
        <sz val="11"/>
        <color theme="1"/>
        <rFont val="Calibri"/>
        <family val="2"/>
        <scheme val="minor"/>
      </rPr>
      <t xml:space="preserve">
</t>
    </r>
    <r>
      <rPr>
        <sz val="11"/>
        <color rgb="FF00B050"/>
        <rFont val="Calibri"/>
        <family val="2"/>
        <scheme val="minor"/>
      </rPr>
      <t>Lebanon</t>
    </r>
    <r>
      <rPr>
        <sz val="11"/>
        <color theme="1"/>
        <rFont val="Calibri"/>
        <family val="2"/>
        <scheme val="minor"/>
      </rPr>
      <t xml:space="preserve">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t>
    </r>
    <r>
      <rPr>
        <sz val="11"/>
        <color rgb="FF00B050"/>
        <rFont val="Calibri"/>
        <family val="2"/>
        <scheme val="minor"/>
      </rPr>
      <t>Sudan</t>
    </r>
    <r>
      <rPr>
        <sz val="11"/>
        <color theme="1"/>
        <rFont val="Calibri"/>
        <family val="2"/>
        <scheme val="minor"/>
      </rPr>
      <t xml:space="preserve">
</t>
    </r>
    <r>
      <rPr>
        <sz val="11"/>
        <color rgb="FF00B050"/>
        <rFont val="Calibri"/>
        <family val="2"/>
        <scheme val="minor"/>
      </rPr>
      <t>UAE</t>
    </r>
  </si>
  <si>
    <t>B0 – SNET</t>
  </si>
  <si>
    <r>
      <rPr>
        <b/>
        <sz val="11"/>
        <color rgb="FFFF0000"/>
        <rFont val="Calibri"/>
        <family val="2"/>
        <scheme val="minor"/>
      </rPr>
      <t>SNET B0/2</t>
    </r>
    <r>
      <rPr>
        <sz val="11"/>
        <color theme="1"/>
        <rFont val="Calibri"/>
        <family val="2"/>
        <scheme val="minor"/>
      </rPr>
      <t xml:space="preserve">
Minimum Safe 
Altitude 
Warning 
(MSAW)</t>
    </r>
  </si>
  <si>
    <r>
      <rPr>
        <b/>
        <sz val="11"/>
        <color rgb="FFFF0000"/>
        <rFont val="Calibri"/>
        <family val="2"/>
        <scheme val="minor"/>
      </rPr>
      <t>SNET B0/3</t>
    </r>
    <r>
      <rPr>
        <sz val="11"/>
        <color theme="1"/>
        <rFont val="Calibri"/>
        <family val="2"/>
        <scheme val="minor"/>
      </rPr>
      <t xml:space="preserve">
Area 
Proximity 
Warning 
(APW)</t>
    </r>
  </si>
  <si>
    <t>B0-RSEQ</t>
  </si>
  <si>
    <r>
      <rPr>
        <b/>
        <sz val="11"/>
        <color rgb="FFFF0000"/>
        <rFont val="Calibri"/>
        <family val="2"/>
        <scheme val="minor"/>
      </rPr>
      <t>RSEQ B0/1</t>
    </r>
    <r>
      <rPr>
        <sz val="11"/>
        <color theme="1"/>
        <rFont val="Calibri"/>
        <family val="2"/>
        <scheme val="minor"/>
      </rPr>
      <t xml:space="preserve">
Arrival 
Management</t>
    </r>
  </si>
  <si>
    <t>B0 – ASUR</t>
  </si>
  <si>
    <r>
      <rPr>
        <b/>
        <sz val="11"/>
        <color rgb="FFFF0000"/>
        <rFont val="Calibri"/>
        <family val="2"/>
        <scheme val="minor"/>
      </rPr>
      <t>ASUR B0/1</t>
    </r>
    <r>
      <rPr>
        <sz val="11"/>
        <color theme="1"/>
        <rFont val="Calibri"/>
        <family val="2"/>
        <scheme val="minor"/>
      </rPr>
      <t xml:space="preserve">
Automatic 
Dependent 
Surveillance –
Broadcast 
(ADS-B)</t>
    </r>
  </si>
  <si>
    <r>
      <rPr>
        <b/>
        <sz val="11"/>
        <color rgb="FFFF0000"/>
        <rFont val="Calibri"/>
        <family val="2"/>
        <scheme val="minor"/>
      </rPr>
      <t>ASUR B0/2</t>
    </r>
    <r>
      <rPr>
        <sz val="11"/>
        <color theme="1"/>
        <rFont val="Calibri"/>
        <family val="2"/>
        <scheme val="minor"/>
      </rPr>
      <t xml:space="preserve">
Multilateration 
cooperative 
surveillance 
systems 
(MLAT)</t>
    </r>
  </si>
  <si>
    <r>
      <rPr>
        <b/>
        <sz val="11"/>
        <color rgb="FFFF0000"/>
        <rFont val="Calibri"/>
        <family val="2"/>
        <scheme val="minor"/>
      </rPr>
      <t>ASUR B0/3</t>
    </r>
    <r>
      <rPr>
        <sz val="11"/>
        <color theme="1"/>
        <rFont val="Calibri"/>
        <family val="2"/>
        <scheme val="minor"/>
      </rPr>
      <t xml:space="preserve">
Cooperative 
Surveillance 
Radar 
Downlink of 
Aircraft 
Parameters 
(SSR-DAPS)</t>
    </r>
  </si>
  <si>
    <t>B0 - NAVS</t>
  </si>
  <si>
    <r>
      <rPr>
        <b/>
        <sz val="11"/>
        <color rgb="FFFF0000"/>
        <rFont val="Calibri"/>
        <family val="2"/>
        <scheme val="minor"/>
      </rPr>
      <t>NAVS B0/3</t>
    </r>
    <r>
      <rPr>
        <sz val="11"/>
        <color theme="1"/>
        <rFont val="Calibri"/>
        <family val="2"/>
        <scheme val="minor"/>
      </rPr>
      <t xml:space="preserve">
Aircraft Based 
Augmentation 
Systems 
(ABAS)</t>
    </r>
  </si>
  <si>
    <r>
      <rPr>
        <b/>
        <sz val="11"/>
        <color rgb="FFFF0000"/>
        <rFont val="Calibri"/>
        <family val="2"/>
        <scheme val="minor"/>
      </rPr>
      <t>NAVS B0/4</t>
    </r>
    <r>
      <rPr>
        <sz val="11"/>
        <color theme="1"/>
        <rFont val="Calibri"/>
        <family val="2"/>
        <scheme val="minor"/>
      </rPr>
      <t xml:space="preserve">
Navigation 
Minimal 
Operating 
Networks 
(Nav. MON)</t>
    </r>
  </si>
  <si>
    <t>B0 &amp; 1 - COMI</t>
  </si>
  <si>
    <r>
      <rPr>
        <b/>
        <sz val="11"/>
        <color rgb="FFFF0000"/>
        <rFont val="Calibri"/>
        <family val="2"/>
        <scheme val="minor"/>
      </rPr>
      <t>COMI B0/7</t>
    </r>
    <r>
      <rPr>
        <sz val="11"/>
        <color theme="1"/>
        <rFont val="Calibri"/>
        <family val="2"/>
        <scheme val="minor"/>
      </rPr>
      <t xml:space="preserve">
ATS Message 
Handling 
System 
(AMHS)</t>
    </r>
  </si>
  <si>
    <r>
      <rPr>
        <b/>
        <sz val="11"/>
        <color rgb="FFFF0000"/>
        <rFont val="Calibri"/>
        <family val="2"/>
        <scheme val="minor"/>
      </rPr>
      <t>COMI B1/1</t>
    </r>
    <r>
      <rPr>
        <sz val="11"/>
        <color theme="1"/>
        <rFont val="Calibri"/>
        <family val="2"/>
        <scheme val="minor"/>
      </rPr>
      <t xml:space="preserve">
Ground_x0002_Ground 
Aeronautical 
Telecommunic
ation 
Network/Inter
net Protocol 
Suite 
(ATN/IPS)</t>
    </r>
  </si>
  <si>
    <t>B1-GADS</t>
  </si>
  <si>
    <r>
      <rPr>
        <b/>
        <sz val="11"/>
        <color rgb="FFFF0000"/>
        <rFont val="Calibri"/>
        <family val="2"/>
        <scheme val="minor"/>
      </rPr>
      <t>GADS B1/2</t>
    </r>
    <r>
      <rPr>
        <sz val="11"/>
        <color theme="1"/>
        <rFont val="Calibri"/>
        <family val="2"/>
        <scheme val="minor"/>
      </rPr>
      <t xml:space="preserve">
Contact 
directory</t>
    </r>
  </si>
  <si>
    <t>Year</t>
  </si>
  <si>
    <t>State level of  implementation (Average)</t>
  </si>
  <si>
    <t>This element represents a first automation step in the evolution of the coordination and transfer of control between neighbouring ATS units to guarantee that all related and necessary flight information will be available to the other unit as per agreement.</t>
  </si>
  <si>
    <t>MID Strategy plan indicators/metrics</t>
  </si>
  <si>
    <r>
      <t>Description (GANP 7</t>
    </r>
    <r>
      <rPr>
        <b/>
        <vertAlign val="superscript"/>
        <sz val="14"/>
        <color theme="1"/>
        <rFont val="Calibri"/>
        <family val="2"/>
        <scheme val="minor"/>
      </rPr>
      <t>th</t>
    </r>
    <r>
      <rPr>
        <b/>
        <sz val="14"/>
        <color theme="1"/>
        <rFont val="Calibri"/>
        <family val="2"/>
        <scheme val="minor"/>
      </rPr>
      <t>)</t>
    </r>
  </si>
  <si>
    <t>This element addresses strategic/long term airspace management, pre-tactical planning and tactical operations. Automated ASM support systems improve airspace management processes and flexible airspace planning including time horizon specifications in all flight phases (strategic, pre-tactical and tactical time horizon) by providing mutual visibility on civil and military requirements. They also support flexible airspace planning according to civil and military ANSPs and airspace user requirements, including permit cross border and use of segregated areas operations regardless of national boundaries.</t>
  </si>
  <si>
    <r>
      <rPr>
        <b/>
        <sz val="11"/>
        <color theme="1"/>
        <rFont val="Calibri"/>
        <family val="2"/>
        <scheme val="minor"/>
      </rPr>
      <t>Indicator</t>
    </r>
    <r>
      <rPr>
        <sz val="11"/>
        <color theme="1"/>
        <rFont val="Calibri"/>
        <family val="2"/>
        <scheme val="minor"/>
      </rPr>
      <t xml:space="preserve">*: % of ACCs using and implementing appropriate means (procedures and tools (automation)) to support Airspace planning and FUA and improve data exchange between Civil and Military to 
improve efficiency of Airspace.
</t>
    </r>
    <r>
      <rPr>
        <b/>
        <sz val="11"/>
        <color theme="1"/>
        <rFont val="Calibri"/>
        <family val="2"/>
        <scheme val="minor"/>
      </rPr>
      <t>Supporting metric</t>
    </r>
    <r>
      <rPr>
        <sz val="11"/>
        <color theme="1"/>
        <rFont val="Calibri"/>
        <family val="2"/>
        <scheme val="minor"/>
      </rPr>
      <t>: Number of ACCs using and implementing 
appropriate means (procedures and tools (automation)) to support Airspace planning and FUA and improve data exchange between Civil and Military to improve efficiency of Airspace.
* As per the applicability area</t>
    </r>
  </si>
  <si>
    <t>MTCD assists the controller in conflict identification and planning tasks by providing automated early detection of potential conflicts; facilitating identification of flexible routing/conflict free trajectories; identifying aircraft constraining the resolution of a conflict or occupying a flight level requested by another aircraft.
The monitoring aids (MONA) function provides the controller with warnings if aircraft deviate from a clearance or planned trajectories and reminders related to the ATCO instructions to be issued. MONA might include the flight progress monitoring as well as the lateral, longitudinal, vertical and Cleared Flight Level (CFL) deviations.</t>
  </si>
  <si>
    <r>
      <rPr>
        <b/>
        <sz val="11"/>
        <color theme="1"/>
        <rFont val="Calibri"/>
        <family val="2"/>
        <scheme val="minor"/>
      </rPr>
      <t>Indicator</t>
    </r>
    <r>
      <rPr>
        <sz val="11"/>
        <color theme="1"/>
        <rFont val="Calibri"/>
        <family val="2"/>
        <scheme val="minor"/>
      </rPr>
      <t xml:space="preserve">*: % States that implemented MTCD and MONA, for ACCs, as required
</t>
    </r>
    <r>
      <rPr>
        <b/>
        <sz val="11"/>
        <color theme="1"/>
        <rFont val="Calibri"/>
        <family val="2"/>
        <scheme val="minor"/>
      </rPr>
      <t>Supporting metric</t>
    </r>
    <r>
      <rPr>
        <sz val="11"/>
        <color theme="1"/>
        <rFont val="Calibri"/>
        <family val="2"/>
        <scheme val="minor"/>
      </rPr>
      <t>: The number of States that implemented MTCD and MONA for ACCs, as required.
* As per the applicability area</t>
    </r>
  </si>
  <si>
    <t>This element represents the initial step to enhancing the common situational awareness supporting optimum availability of airspace and ATC capacity to meet air traffic demands. It will result in a dynamic/rolling process supporting the enhancement of network operations. It will improve the cross border operations and optimise network operations based on the richest and more accurate information. It requires the implementation of new tools/systems and processes notably:
1- ASM/ATFM process for the provision of the airspace use plan;
2- Improved ASM/ATFM process for the provision of updated airspace use plan;
3- System/tools for provision of airspace plan to ATM network function;
4- Improved notification process for the ASM/ATFM purposes;
5- Improved accuracy of airspace booking;
6- Interoperability between local ASM and ATFM systems.</t>
  </si>
  <si>
    <t>TCAS systems selectively interrogate nearby aircraft to determine their position and velocity (using Mode C/S replies); this information is passed through “threat logic” to determine proximate traffic, issue traffic alerts, and issue collision avoidance “resolution advisories” to flight crews. Resolution advisories provide flight crews with vertical guidance (climb, descend, remain level, do not descend/climb) as appropriate to avoid collisions.
Modern “hybrid surveillance” TCAS systems use ADS-B information to reduce the interrogations needed to perform some of these functions – however, resolution advisories are only issued based on interrogation/reply information (ADS-B data is not used).</t>
  </si>
  <si>
    <r>
      <rPr>
        <b/>
        <sz val="11"/>
        <color theme="1"/>
        <rFont val="Calibri"/>
        <family val="2"/>
        <scheme val="minor"/>
      </rPr>
      <t>Indicator</t>
    </r>
    <r>
      <rPr>
        <sz val="11"/>
        <color theme="1"/>
        <rFont val="Calibri"/>
        <family val="2"/>
        <scheme val="minor"/>
      </rPr>
      <t xml:space="preserve">: % of States requiring carriage of ACAS (TCAS v 7.1) for aircraft with a max certificated take-off mass greater than 5.7 tons
</t>
    </r>
    <r>
      <rPr>
        <b/>
        <sz val="11"/>
        <color theme="1"/>
        <rFont val="Calibri"/>
        <family val="2"/>
        <scheme val="minor"/>
      </rPr>
      <t>Supporting metric</t>
    </r>
    <r>
      <rPr>
        <sz val="11"/>
        <color theme="1"/>
        <rFont val="Calibri"/>
        <family val="2"/>
        <scheme val="minor"/>
      </rPr>
      <t>: Number of States requiring carriage of ACAS (TCAS v 7.1) for aircraft with a max certificated take-off mass greater than 5.7 tons</t>
    </r>
  </si>
  <si>
    <t>Surveillance data from ground radars and ADS-B stations is used to track aircraft. For each pair of aircraft which are sufficiently close, a short term conflict alert is raised if at least one of the following tests is true:
1- (current proximity test) their current horizontal separation is lower than a horizontal threshold and their current vertical separation is lower than a vertical threshold; or
2- (linear prediction test) at any of their future positions within a given amount of time (warning time), as linearly extrapolated from their current track, their horizontal separation will be lower than a horizontal threshold and their vertical separation will be lower than a vertical threshold.
The horizontal and vertical thresholds may be different in each test but are equal or lower than the ATC separation standards for the airspace covered by the STCA system. The warning time for the linear prediction may depend on the control unit specificities but is typically equal to or lower than 2 minutes.
The above parameters may be configured differently in defined geographic areas of the control unit. Additionally, inhibitions of alerts may be set up for a list of aircraft and for defined geographic areas.
On noticing the alert, the controller has to analyse the situation and, if deemed necessary, issue an avoiding instruction to one or both aircraft, with the appropriate emergency phraseology.</t>
  </si>
  <si>
    <r>
      <rPr>
        <b/>
        <sz val="11"/>
        <color theme="1"/>
        <rFont val="Calibri"/>
        <family val="2"/>
        <scheme val="minor"/>
      </rPr>
      <t>Indicator</t>
    </r>
    <r>
      <rPr>
        <sz val="11"/>
        <color theme="1"/>
        <rFont val="Calibri"/>
        <family val="2"/>
        <scheme val="minor"/>
      </rPr>
      <t xml:space="preserve">*: % of States that have implemented Short-term conflict alert (STCA)
</t>
    </r>
    <r>
      <rPr>
        <b/>
        <sz val="11"/>
        <color theme="1"/>
        <rFont val="Calibri"/>
        <family val="2"/>
        <scheme val="minor"/>
      </rPr>
      <t>Supporting metric</t>
    </r>
    <r>
      <rPr>
        <sz val="11"/>
        <color theme="1"/>
        <rFont val="Calibri"/>
        <family val="2"/>
        <scheme val="minor"/>
      </rPr>
      <t>: number of States that have implemented Short-term conflict alert (STCA)
* As per the applicability area</t>
    </r>
  </si>
  <si>
    <t>Surveillance data (including tracked pressure altitude), flight data (including cleared flight levels) and environment data (including terrain and obstacle data) are input to the MSAW system to generate the alerts to the controller working position.
On noticing the alert, the controller has to analyse the situation and, if deemed necessary, issue an instruction to the aircraft, with the appropriate emergency phraseology.</t>
  </si>
  <si>
    <t>Surveillance data (including tracked pressure altitude), flight data (including cleared flight levels and RVSM status) and environment data (including airspace volumes) are input to the APW system to generate the alerts to the controller working position(s).
On noticing the alert, the controller has to analyse the situation and, if deemed necessary, issue an instruction to the aircraft, with the appropriate emergency phraseology.</t>
  </si>
  <si>
    <t>Point of Contact repository is part of the Global Aeronautical Distress and Safety System (GADSS) and is used to enable timely contact between the persons relevant to an emergency situation involving an aircraft in a specified area.</t>
  </si>
  <si>
    <r>
      <rPr>
        <b/>
        <sz val="11"/>
        <color theme="1"/>
        <rFont val="Calibri"/>
        <family val="2"/>
        <scheme val="minor"/>
      </rPr>
      <t>Indicator</t>
    </r>
    <r>
      <rPr>
        <sz val="11"/>
        <color theme="1"/>
        <rFont val="Calibri"/>
        <family val="2"/>
        <scheme val="minor"/>
      </rPr>
      <t xml:space="preserve">: % of States that provided GADSS Point of Contact (PoC) information
</t>
    </r>
    <r>
      <rPr>
        <b/>
        <sz val="11"/>
        <color theme="1"/>
        <rFont val="Calibri"/>
        <family val="2"/>
        <scheme val="minor"/>
      </rPr>
      <t>Supporting Metric</t>
    </r>
    <r>
      <rPr>
        <sz val="11"/>
        <color theme="1"/>
        <rFont val="Calibri"/>
        <family val="2"/>
        <scheme val="minor"/>
      </rPr>
      <t>: Number of States that provided GADSS Point of Contact (PoC) information</t>
    </r>
  </si>
  <si>
    <t>This element represents management of arrival sequences, thereby allowing aircraft to fly more efficiently to the necessary fix and to reduce the use of holding stacks, especially at low altitude.
Based on inbound traffic prediction information and decision making support, ATC operational techniques (metering points, speed-control, Time-To-Gain/Time-To-Lose, etc.) will be used to sequence inbound flights at minimum separation on final approach (time or distance based) so as to optimise runway utilization. Time-based metering (as opposed to time-based separations) is the practice of planning a sequence of traffic by time rather than distance. Typically, the relevant ATC authorities will assign a time in which a flight must arrive at the aerodrome or at a specific control point, and/or advises subject flights of speed changes as required to achieve the optimal separation on final approach. Besides inbound traffic predication information, input can include aerodrome capacity, terminal airspace capacity, aircraft capability, wind and other meteorological factors. Time-based metering is the primary mechanism in which arrival sequencing is achieved.</t>
  </si>
  <si>
    <t>ADS-B provides an aircraft’s identification, position, altitude, velocity, and other information to any receiver (airborne or ground) within range. The broadcasted aircraft position/velocity is normally based on the global navigation satellite system (GNSS) and transmitted at least once per second.</t>
  </si>
  <si>
    <t>MLAT is a new technique providing independent cooperative surveillance. The MLAT system interrogates an aircraft and the transponder reply is received by multiple receivers located in different places. The reply’s times of arrival difference at the receivers allows the position of the source of signals to be determined, with an accuracy that is dependent on the number of receivers and their location relative to the aircraft.  MLAT systems do not require a rotating radar dish and were initially deployed on airports to provide surface surveillance of aircraft. The technique is now used to provide surveillance over wide area (wide area MLAT system - WAM), sometimes in conjunction with ADS-B. MLAT requires more ground stations than ADS-B, but has the early implementation advantage of using existing aircraft transponders.</t>
  </si>
  <si>
    <t>Downlink of Aircraft Parameters (DAPS) includes both Controller Access Parameters (CAPs) and  System Access Parameters (SAPs). Possible CAPs include Magnetic Heading,  Indicated Airspeed / Mach Number, Barometric rate of climb/descent, and Selected Altitude (which can also be consider a SAP). SAPs include Roll Angle, Track Angle Rate, True Track Angle, and Barometric Pressure Setting.</t>
  </si>
  <si>
    <t>This element supports non-precision and vertically guided approaches using GNSS lateral navigation and barometric vertical guidance.</t>
  </si>
  <si>
    <r>
      <rPr>
        <b/>
        <sz val="11"/>
        <color theme="1"/>
        <rFont val="Calibri"/>
        <family val="2"/>
        <scheme val="minor"/>
      </rPr>
      <t>Indicator</t>
    </r>
    <r>
      <rPr>
        <sz val="11"/>
        <color theme="1"/>
        <rFont val="Calibri"/>
        <family val="2"/>
        <scheme val="minor"/>
      </rPr>
      <t xml:space="preserve">: % of States requiring Aircraft Based Augmentation System (ABAS) equipage for aircraft with a max certificated take_x0002_off mass greater than 5,700 Kg to enable PBN Operations 
</t>
    </r>
    <r>
      <rPr>
        <b/>
        <sz val="11"/>
        <color theme="1"/>
        <rFont val="Calibri"/>
        <family val="2"/>
        <scheme val="minor"/>
      </rPr>
      <t>Supporting metric</t>
    </r>
    <r>
      <rPr>
        <sz val="11"/>
        <color theme="1"/>
        <rFont val="Calibri"/>
        <family val="2"/>
        <scheme val="minor"/>
      </rPr>
      <t>: Number of States requiring Aircraft Based 
Augmentation System (ABAS) equipage for aircraft with a max certificated take_x0002_off mass greater than 5,700 Kg to enable PBN Operations</t>
    </r>
  </si>
  <si>
    <r>
      <rPr>
        <b/>
        <sz val="11"/>
        <color theme="1"/>
        <rFont val="Calibri"/>
        <family val="2"/>
        <scheme val="minor"/>
      </rPr>
      <t>Indicator</t>
    </r>
    <r>
      <rPr>
        <sz val="11"/>
        <color theme="1"/>
        <rFont val="Calibri"/>
        <family val="2"/>
        <scheme val="minor"/>
      </rPr>
      <t xml:space="preserve">: % of States that have developed a plan of rationalized conventional NAVAIDS network to ensure the necessary levels of 
resilience for navigation 
</t>
    </r>
    <r>
      <rPr>
        <b/>
        <sz val="11"/>
        <color theme="1"/>
        <rFont val="Calibri"/>
        <family val="2"/>
        <scheme val="minor"/>
      </rPr>
      <t>Supporting metric</t>
    </r>
    <r>
      <rPr>
        <sz val="11"/>
        <color theme="1"/>
        <rFont val="Calibri"/>
        <family val="2"/>
        <scheme val="minor"/>
      </rPr>
      <t>: Number of States that have developed a plan of rationalized conventional NAVAIDS network to ensure the necessary levels of resilience for navigation</t>
    </r>
  </si>
  <si>
    <t>This element allows the rationalization of the ground based conventional infrastructure through the definition of minimal networks of ground navaids. Consultations and agreements from airspace users and aircraft operators are required to define this element.
The MON should be revisited with the introduction of new navigation capabilities.</t>
  </si>
  <si>
    <t>The AMHS is served as ICAO mandated communication for data exchange between ANSPs (ICAO Doc. 9880 and Annex X).  AMHS is served as enabler for
1- Flight Plan/Clearance
2- AIDC: Flight transfer
3- MET data
ATS voice service is used for emergency coordination and/or normal coordination when data communication service is not available. 
AMHS is expected to be utilized to carry traffic for AIDC/Flight Plan/MET until SWIM is ready in Block 2.  This is due to ANSPs need time to upgrade/implement adaptors to support SWIM interface.  In the meantime, AMHS will accommodate SWIM compliance data message (IWXXM) as required.  It is noted that AMHS would not be able to support FF-ICE and FIXM data.
The interface is based on IP over legacy dedicated point-to-point circuits.</t>
  </si>
  <si>
    <r>
      <rPr>
        <b/>
        <sz val="11"/>
        <color theme="1"/>
        <rFont val="Calibri"/>
        <family val="2"/>
        <scheme val="minor"/>
      </rPr>
      <t>Indicator</t>
    </r>
    <r>
      <rPr>
        <sz val="11"/>
        <color theme="1"/>
        <rFont val="Calibri"/>
        <family val="2"/>
        <scheme val="minor"/>
      </rPr>
      <t xml:space="preserve">: % of States that have established AMHS interconnections with adjacent COM Centres
</t>
    </r>
    <r>
      <rPr>
        <b/>
        <sz val="11"/>
        <color theme="1"/>
        <rFont val="Calibri"/>
        <family val="2"/>
        <scheme val="minor"/>
      </rPr>
      <t>Supporting metric</t>
    </r>
    <r>
      <rPr>
        <sz val="11"/>
        <color theme="1"/>
        <rFont val="Calibri"/>
        <family val="2"/>
        <scheme val="minor"/>
      </rPr>
      <t xml:space="preserve">: Number of States that have established AMHS interconnections with adjacent COM Centres </t>
    </r>
  </si>
  <si>
    <t>The ATN/IPS internetwork consists of IPS nodes and networks operating in a multinational environment in support of Air Traffic Service Communication (ATSC) as well as Aeronautical Industry Service Communication (AINSC), such as Aeronautical Administrative Communications (AAC) and Aeronautical Operational Communications.
This evolution will support enhanced civil-military cooperation and coordination functions, if interoperability and military information security aspects are considered.</t>
  </si>
  <si>
    <r>
      <rPr>
        <b/>
        <sz val="11"/>
        <color theme="1"/>
        <rFont val="Calibri"/>
        <family val="2"/>
        <scheme val="minor"/>
      </rPr>
      <t>Indicator</t>
    </r>
    <r>
      <rPr>
        <sz val="11"/>
        <color theme="1"/>
        <rFont val="Calibri"/>
        <family val="2"/>
        <scheme val="minor"/>
      </rPr>
      <t xml:space="preserve">*: % of States implementing ASM/ATFM techniques, procedures and tools for the initial establishment of an integrated 
collaborative airspace management and air traffic flow and capacity management process
</t>
    </r>
    <r>
      <rPr>
        <b/>
        <sz val="11"/>
        <color theme="1"/>
        <rFont val="Calibri"/>
        <family val="2"/>
        <scheme val="minor"/>
      </rPr>
      <t>Supporting metric</t>
    </r>
    <r>
      <rPr>
        <sz val="11"/>
        <color theme="1"/>
        <rFont val="Calibri"/>
        <family val="2"/>
        <scheme val="minor"/>
      </rPr>
      <t>: number of States implementing ASM/ATFM techniques, procedures and tools for the initial establishment of an integrated collaborative airspace management and air traffic flow and capacity management process.</t>
    </r>
  </si>
  <si>
    <r>
      <rPr>
        <b/>
        <sz val="11"/>
        <color theme="1"/>
        <rFont val="Calibri"/>
        <family val="2"/>
        <scheme val="minor"/>
      </rPr>
      <t>Indicator</t>
    </r>
    <r>
      <rPr>
        <sz val="11"/>
        <color theme="1"/>
        <rFont val="Calibri"/>
        <family val="2"/>
        <scheme val="minor"/>
      </rPr>
      <t xml:space="preserve">*: % of States that have implemented Minimum safe altitude warning (MSAW)
</t>
    </r>
    <r>
      <rPr>
        <b/>
        <sz val="11"/>
        <color theme="1"/>
        <rFont val="Calibri"/>
        <family val="2"/>
        <scheme val="minor"/>
      </rPr>
      <t>Supporting metric</t>
    </r>
    <r>
      <rPr>
        <sz val="11"/>
        <color theme="1"/>
        <rFont val="Calibri"/>
        <family val="2"/>
        <scheme val="minor"/>
      </rPr>
      <t>: number of States that have implemented Minimum safe altitude warning (MSAW)</t>
    </r>
  </si>
  <si>
    <r>
      <rPr>
        <b/>
        <sz val="11"/>
        <color theme="1"/>
        <rFont val="Calibri"/>
        <family val="2"/>
        <scheme val="minor"/>
      </rPr>
      <t>Indicator</t>
    </r>
    <r>
      <rPr>
        <sz val="11"/>
        <color theme="1"/>
        <rFont val="Calibri"/>
        <family val="2"/>
        <scheme val="minor"/>
      </rPr>
      <t xml:space="preserve">*: % of States that have implemented Area Proximity Warning (APW) for ACCs, as required
</t>
    </r>
    <r>
      <rPr>
        <b/>
        <sz val="11"/>
        <color theme="1"/>
        <rFont val="Calibri"/>
        <family val="2"/>
        <scheme val="minor"/>
      </rPr>
      <t>Supporting metric</t>
    </r>
    <r>
      <rPr>
        <sz val="11"/>
        <color theme="1"/>
        <rFont val="Calibri"/>
        <family val="2"/>
        <scheme val="minor"/>
      </rPr>
      <t>: number of States that have Implemented Area Proximity Warning (APW) for ACCs, as required</t>
    </r>
  </si>
  <si>
    <r>
      <rPr>
        <b/>
        <sz val="11"/>
        <color theme="1"/>
        <rFont val="Calibri"/>
        <family val="2"/>
        <scheme val="minor"/>
      </rPr>
      <t>Indicator</t>
    </r>
    <r>
      <rPr>
        <sz val="11"/>
        <color theme="1"/>
        <rFont val="Calibri"/>
        <family val="2"/>
        <scheme val="minor"/>
      </rPr>
      <t xml:space="preserve">*: % of States that have implemented ADS-B to improve surveillance coverage/capabilities
</t>
    </r>
    <r>
      <rPr>
        <b/>
        <sz val="11"/>
        <color theme="1"/>
        <rFont val="Calibri"/>
        <family val="2"/>
        <scheme val="minor"/>
      </rPr>
      <t>Supporting Metric</t>
    </r>
    <r>
      <rPr>
        <sz val="11"/>
        <color theme="1"/>
        <rFont val="Calibri"/>
        <family val="2"/>
        <scheme val="minor"/>
      </rPr>
      <t>: Number of States that have implemented 
ADS-B to improve surveillance coverage/capabilities</t>
    </r>
  </si>
  <si>
    <r>
      <rPr>
        <b/>
        <sz val="11"/>
        <color theme="1"/>
        <rFont val="Calibri"/>
        <family val="2"/>
        <scheme val="minor"/>
      </rPr>
      <t>Indicator</t>
    </r>
    <r>
      <rPr>
        <sz val="11"/>
        <color theme="1"/>
        <rFont val="Calibri"/>
        <family val="2"/>
        <scheme val="minor"/>
      </rPr>
      <t xml:space="preserve">*: % of States that have implemented Multi_x0002_lateration (M-LAT)
</t>
    </r>
    <r>
      <rPr>
        <b/>
        <sz val="11"/>
        <color theme="1"/>
        <rFont val="Calibri"/>
        <family val="2"/>
        <scheme val="minor"/>
      </rPr>
      <t>Supporting Metric</t>
    </r>
    <r>
      <rPr>
        <sz val="11"/>
        <color theme="1"/>
        <rFont val="Calibri"/>
        <family val="2"/>
        <scheme val="minor"/>
      </rPr>
      <t>: Number of States that have implemented Multi-lateration (M-LAT)</t>
    </r>
  </si>
  <si>
    <r>
      <rPr>
        <b/>
        <sz val="11"/>
        <color theme="1"/>
        <rFont val="Calibri"/>
        <family val="2"/>
        <scheme val="minor"/>
      </rPr>
      <t>Indicator</t>
    </r>
    <r>
      <rPr>
        <sz val="11"/>
        <color theme="1"/>
        <rFont val="Calibri"/>
        <family val="2"/>
        <scheme val="minor"/>
      </rPr>
      <t xml:space="preserve">*: % of States that have implemented Downlink of Aircraft Parameters (SSR_x0002_DAPS)
</t>
    </r>
    <r>
      <rPr>
        <b/>
        <sz val="11"/>
        <color theme="1"/>
        <rFont val="Calibri"/>
        <family val="2"/>
        <scheme val="minor"/>
      </rPr>
      <t>Supporting Metric</t>
    </r>
    <r>
      <rPr>
        <sz val="11"/>
        <color theme="1"/>
        <rFont val="Calibri"/>
        <family val="2"/>
        <scheme val="minor"/>
      </rPr>
      <t>: Number of  States that have implemented 
Downlink of Aircraft Parameters (SSR-DAPS)</t>
    </r>
  </si>
  <si>
    <r>
      <rPr>
        <b/>
        <sz val="11"/>
        <color theme="1"/>
        <rFont val="Calibri"/>
        <family val="2"/>
        <scheme val="minor"/>
      </rPr>
      <t>Indicator</t>
    </r>
    <r>
      <rPr>
        <sz val="11"/>
        <color theme="1"/>
        <rFont val="Calibri"/>
        <family val="2"/>
        <scheme val="minor"/>
      </rPr>
      <t xml:space="preserve">: % of States that have established National IP Network for voice and data communication
</t>
    </r>
    <r>
      <rPr>
        <b/>
        <sz val="11"/>
        <color theme="1"/>
        <rFont val="Calibri"/>
        <family val="2"/>
        <scheme val="minor"/>
      </rPr>
      <t>Supporting metric</t>
    </r>
    <r>
      <rPr>
        <sz val="11"/>
        <color theme="1"/>
        <rFont val="Calibri"/>
        <family val="2"/>
        <scheme val="minor"/>
      </rPr>
      <t>: Number of States that have established National IP Network for voice and data communication</t>
    </r>
  </si>
  <si>
    <r>
      <rPr>
        <sz val="11"/>
        <color rgb="FF00B050"/>
        <rFont val="Calibri"/>
        <family val="2"/>
        <scheme val="minor"/>
      </rPr>
      <t>Bahrain</t>
    </r>
    <r>
      <rPr>
        <sz val="11"/>
        <color theme="1"/>
        <rFont val="Calibri"/>
        <family val="2"/>
        <scheme val="minor"/>
      </rPr>
      <t xml:space="preserve">
Egypt 
</t>
    </r>
    <r>
      <rPr>
        <sz val="11"/>
        <color rgb="FF00B050"/>
        <rFont val="Calibri"/>
        <family val="2"/>
        <scheme val="minor"/>
      </rPr>
      <t>Jordan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(2 ACCs)
Sudan
</t>
    </r>
    <r>
      <rPr>
        <sz val="11"/>
        <color rgb="FF00B050"/>
        <rFont val="Calibri"/>
        <family val="2"/>
        <scheme val="minor"/>
      </rPr>
      <t>UAE</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</si>
  <si>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Iran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Lebanon
Libya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t>
    </r>
    <r>
      <rPr>
        <sz val="11"/>
        <color rgb="FF00B050"/>
        <rFont val="Calibri"/>
        <family val="2"/>
        <scheme val="minor"/>
      </rPr>
      <t xml:space="preserve">Sudan
</t>
    </r>
    <r>
      <rPr>
        <sz val="11"/>
        <rFont val="Calibri"/>
        <family val="2"/>
        <scheme val="minor"/>
      </rPr>
      <t>Syria</t>
    </r>
    <r>
      <rPr>
        <sz val="11"/>
        <color rgb="FF00B050"/>
        <rFont val="Calibri"/>
        <family val="2"/>
        <scheme val="minor"/>
      </rPr>
      <t xml:space="preserve">
UAE
</t>
    </r>
    <r>
      <rPr>
        <sz val="11"/>
        <rFont val="Calibri"/>
        <family val="2"/>
        <scheme val="minor"/>
      </rPr>
      <t>Yemen</t>
    </r>
  </si>
  <si>
    <r>
      <rPr>
        <sz val="11"/>
        <color rgb="FF00B050"/>
        <rFont val="Calibri"/>
        <family val="2"/>
        <scheme val="minor"/>
      </rPr>
      <t>Bahrain</t>
    </r>
    <r>
      <rPr>
        <sz val="11"/>
        <color theme="1"/>
        <rFont val="Calibri"/>
        <family val="2"/>
        <scheme val="minor"/>
      </rPr>
      <t xml:space="preserve">
Egypt 
Iran
</t>
    </r>
    <r>
      <rPr>
        <sz val="11"/>
        <color rgb="FF00B050"/>
        <rFont val="Calibri"/>
        <family val="2"/>
        <scheme val="minor"/>
      </rPr>
      <t>Iraq</t>
    </r>
    <r>
      <rPr>
        <sz val="11"/>
        <color theme="1"/>
        <rFont val="Calibri"/>
        <family val="2"/>
        <scheme val="minor"/>
      </rPr>
      <t xml:space="preserve"> 
</t>
    </r>
    <r>
      <rPr>
        <sz val="11"/>
        <color rgb="FF00B050"/>
        <rFont val="Calibri"/>
        <family val="2"/>
        <scheme val="minor"/>
      </rPr>
      <t>Jordan</t>
    </r>
    <r>
      <rPr>
        <sz val="11"/>
        <color theme="1"/>
        <rFont val="Calibri"/>
        <family val="2"/>
        <scheme val="minor"/>
      </rPr>
      <t xml:space="preserve">
</t>
    </r>
    <r>
      <rPr>
        <sz val="11"/>
        <color rgb="FF00B050"/>
        <rFont val="Calibri"/>
        <family val="2"/>
        <scheme val="minor"/>
      </rPr>
      <t>Kuwait</t>
    </r>
    <r>
      <rPr>
        <sz val="11"/>
        <color theme="1"/>
        <rFont val="Calibri"/>
        <family val="2"/>
        <scheme val="minor"/>
      </rPr>
      <t xml:space="preserve"> 
Lebanon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 xml:space="preserve">Saudi Arabia </t>
    </r>
    <r>
      <rPr>
        <sz val="11"/>
        <color theme="1"/>
        <rFont val="Calibri"/>
        <family val="2"/>
        <scheme val="minor"/>
      </rPr>
      <t xml:space="preserve">(2 ACCs)
Sudan 
</t>
    </r>
    <r>
      <rPr>
        <sz val="11"/>
        <color rgb="FF00B050"/>
        <rFont val="Calibri"/>
        <family val="2"/>
        <scheme val="minor"/>
      </rPr>
      <t>UAE</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</si>
  <si>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t>
    </r>
    <r>
      <rPr>
        <sz val="11"/>
        <color rgb="FF00B050"/>
        <rFont val="Calibri"/>
        <family val="2"/>
        <scheme val="minor"/>
      </rPr>
      <t>Iran</t>
    </r>
    <r>
      <rPr>
        <sz val="11"/>
        <rFont val="Calibri"/>
        <family val="2"/>
        <scheme val="minor"/>
      </rPr>
      <t xml:space="preserve">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Lebanon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Sudan
</t>
    </r>
    <r>
      <rPr>
        <sz val="11"/>
        <color rgb="FF00B050"/>
        <rFont val="Calibri"/>
        <family val="2"/>
        <scheme val="minor"/>
      </rPr>
      <t>UAE</t>
    </r>
  </si>
  <si>
    <r>
      <rPr>
        <b/>
        <sz val="11"/>
        <color rgb="FFFF0000"/>
        <rFont val="Calibri"/>
        <family val="2"/>
        <scheme val="minor"/>
      </rPr>
      <t>Bahrain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UAE</t>
    </r>
    <r>
      <rPr>
        <sz val="11"/>
        <color theme="1"/>
        <rFont val="Calibri"/>
        <family val="2"/>
        <scheme val="minor"/>
      </rPr>
      <t xml:space="preserve">, </t>
    </r>
    <r>
      <rPr>
        <sz val="11"/>
        <color rgb="FFFFC000"/>
        <rFont val="Calibri"/>
        <family val="2"/>
        <scheme val="minor"/>
      </rPr>
      <t>Saudi Arabia,</t>
    </r>
    <r>
      <rPr>
        <sz val="11"/>
        <color theme="1"/>
        <rFont val="Calibri"/>
        <family val="2"/>
        <scheme val="minor"/>
      </rPr>
      <t xml:space="preserve"> </t>
    </r>
    <r>
      <rPr>
        <sz val="11"/>
        <color rgb="FF00B050"/>
        <rFont val="Calibri"/>
        <family val="2"/>
        <scheme val="minor"/>
      </rPr>
      <t>Kuwait</t>
    </r>
    <r>
      <rPr>
        <sz val="11"/>
        <color theme="1"/>
        <rFont val="Calibri"/>
        <family val="2"/>
        <scheme val="minor"/>
      </rPr>
      <t xml:space="preserve">, Iran
</t>
    </r>
    <r>
      <rPr>
        <b/>
        <sz val="11"/>
        <color rgb="FFFF0000"/>
        <rFont val="Calibri"/>
        <family val="2"/>
        <scheme val="minor"/>
      </rPr>
      <t>Egypt</t>
    </r>
    <r>
      <rPr>
        <sz val="11"/>
        <color theme="1"/>
        <rFont val="Calibri"/>
        <family val="2"/>
        <scheme val="minor"/>
      </rPr>
      <t xml:space="preserve">: Jordan,  </t>
    </r>
    <r>
      <rPr>
        <sz val="11"/>
        <color rgb="FFFFC000"/>
        <rFont val="Calibri"/>
        <family val="2"/>
        <scheme val="minor"/>
      </rPr>
      <t>Saudi Arabia</t>
    </r>
    <r>
      <rPr>
        <sz val="11"/>
        <color theme="1"/>
        <rFont val="Calibri"/>
        <family val="2"/>
        <scheme val="minor"/>
      </rPr>
      <t xml:space="preserve">, </t>
    </r>
    <r>
      <rPr>
        <sz val="11"/>
        <rFont val="Calibri"/>
        <family val="2"/>
        <scheme val="minor"/>
      </rPr>
      <t>Cyprus</t>
    </r>
    <r>
      <rPr>
        <sz val="11"/>
        <color rgb="FF00B050"/>
        <rFont val="Calibri"/>
        <family val="2"/>
        <scheme val="minor"/>
      </rPr>
      <t>, Greece</t>
    </r>
    <r>
      <rPr>
        <sz val="11"/>
        <color theme="1"/>
        <rFont val="Calibri"/>
        <family val="2"/>
        <scheme val="minor"/>
      </rPr>
      <t xml:space="preserve">
</t>
    </r>
    <r>
      <rPr>
        <b/>
        <sz val="11"/>
        <color rgb="FFFF0000"/>
        <rFont val="Calibri"/>
        <family val="2"/>
        <scheme val="minor"/>
      </rPr>
      <t>Iran</t>
    </r>
    <r>
      <rPr>
        <sz val="11"/>
        <color theme="1"/>
        <rFont val="Calibri"/>
        <family val="2"/>
        <scheme val="minor"/>
      </rPr>
      <t xml:space="preserve">: Turkey, Bahrain
</t>
    </r>
    <r>
      <rPr>
        <b/>
        <sz val="11"/>
        <color rgb="FFFF0000"/>
        <rFont val="Calibri"/>
        <family val="2"/>
        <scheme val="minor"/>
      </rPr>
      <t>Iraq</t>
    </r>
    <r>
      <rPr>
        <sz val="11"/>
        <color theme="1"/>
        <rFont val="Calibri"/>
        <family val="2"/>
        <scheme val="minor"/>
      </rPr>
      <t xml:space="preserve">: Turkey, Kuwait
</t>
    </r>
    <r>
      <rPr>
        <b/>
        <sz val="11"/>
        <color rgb="FFFF0000"/>
        <rFont val="Calibri"/>
        <family val="2"/>
        <scheme val="minor"/>
      </rPr>
      <t>Jordan</t>
    </r>
    <r>
      <rPr>
        <sz val="11"/>
        <color theme="1"/>
        <rFont val="Calibri"/>
        <family val="2"/>
        <scheme val="minor"/>
      </rPr>
      <t xml:space="preserve">: Egypt,  </t>
    </r>
    <r>
      <rPr>
        <sz val="11"/>
        <color rgb="FFFFC000"/>
        <rFont val="Calibri"/>
        <family val="2"/>
        <scheme val="minor"/>
      </rPr>
      <t>Saudi Arabia</t>
    </r>
    <r>
      <rPr>
        <sz val="11"/>
        <color theme="1"/>
        <rFont val="Calibri"/>
        <family val="2"/>
        <scheme val="minor"/>
      </rPr>
      <t xml:space="preserve">
</t>
    </r>
    <r>
      <rPr>
        <b/>
        <sz val="11"/>
        <color rgb="FFFF0000"/>
        <rFont val="Calibri"/>
        <family val="2"/>
        <scheme val="minor"/>
      </rPr>
      <t>Kuwait</t>
    </r>
    <r>
      <rPr>
        <sz val="11"/>
        <color theme="1"/>
        <rFont val="Calibri"/>
        <family val="2"/>
        <scheme val="minor"/>
      </rPr>
      <t xml:space="preserve">: Iraq, </t>
    </r>
    <r>
      <rPr>
        <sz val="11"/>
        <color rgb="FF00B050"/>
        <rFont val="Calibri"/>
        <family val="2"/>
        <scheme val="minor"/>
      </rPr>
      <t>Bahrain</t>
    </r>
    <r>
      <rPr>
        <sz val="11"/>
        <color theme="1"/>
        <rFont val="Calibri"/>
        <family val="2"/>
        <scheme val="minor"/>
      </rPr>
      <t xml:space="preserve">
</t>
    </r>
    <r>
      <rPr>
        <b/>
        <sz val="11"/>
        <color rgb="FFFF0000"/>
        <rFont val="Calibri"/>
        <family val="2"/>
        <scheme val="minor"/>
      </rPr>
      <t>Oman</t>
    </r>
    <r>
      <rPr>
        <sz val="11"/>
        <color theme="1"/>
        <rFont val="Calibri"/>
        <family val="2"/>
        <scheme val="minor"/>
      </rPr>
      <t xml:space="preserve">: </t>
    </r>
    <r>
      <rPr>
        <sz val="11"/>
        <color rgb="FF00B050"/>
        <rFont val="Calibri"/>
        <family val="2"/>
        <scheme val="minor"/>
      </rPr>
      <t>UAE</t>
    </r>
    <r>
      <rPr>
        <sz val="11"/>
        <color theme="1"/>
        <rFont val="Calibri"/>
        <family val="2"/>
        <scheme val="minor"/>
      </rPr>
      <t xml:space="preserve">,  Saudi Arabia, India
</t>
    </r>
    <r>
      <rPr>
        <b/>
        <sz val="11"/>
        <color rgb="FFFF0000"/>
        <rFont val="Calibri"/>
        <family val="2"/>
        <scheme val="minor"/>
      </rPr>
      <t>Qatar</t>
    </r>
    <r>
      <rPr>
        <sz val="11"/>
        <color theme="1"/>
        <rFont val="Calibri"/>
        <family val="2"/>
        <scheme val="minor"/>
      </rPr>
      <t xml:space="preserve">: </t>
    </r>
    <r>
      <rPr>
        <sz val="11"/>
        <color rgb="FF00B050"/>
        <rFont val="Calibri"/>
        <family val="2"/>
        <scheme val="minor"/>
      </rPr>
      <t>Bahrain</t>
    </r>
    <r>
      <rPr>
        <sz val="11"/>
        <color theme="1"/>
        <rFont val="Calibri"/>
        <family val="2"/>
        <scheme val="minor"/>
      </rPr>
      <t xml:space="preserve">, </t>
    </r>
    <r>
      <rPr>
        <sz val="11"/>
        <color rgb="FF00B050"/>
        <rFont val="Calibri"/>
        <family val="2"/>
        <scheme val="minor"/>
      </rPr>
      <t xml:space="preserve">UAE, </t>
    </r>
    <r>
      <rPr>
        <sz val="11"/>
        <rFont val="Calibri"/>
        <family val="2"/>
        <scheme val="minor"/>
      </rPr>
      <t>Saudi Arabia</t>
    </r>
    <r>
      <rPr>
        <sz val="11"/>
        <color theme="1"/>
        <rFont val="Calibri"/>
        <family val="2"/>
        <scheme val="minor"/>
      </rPr>
      <t xml:space="preserve">
</t>
    </r>
    <r>
      <rPr>
        <b/>
        <sz val="11"/>
        <color rgb="FFFF0000"/>
        <rFont val="Calibri"/>
        <family val="2"/>
        <scheme val="minor"/>
      </rPr>
      <t>Saudi Arabia</t>
    </r>
    <r>
      <rPr>
        <sz val="11"/>
        <color theme="1"/>
        <rFont val="Calibri"/>
        <family val="2"/>
        <scheme val="minor"/>
      </rPr>
      <t xml:space="preserve">: </t>
    </r>
    <r>
      <rPr>
        <sz val="11"/>
        <color rgb="FFFFC000"/>
        <rFont val="Calibri"/>
        <family val="2"/>
        <scheme val="minor"/>
      </rPr>
      <t>Jordan, Bahrain,</t>
    </r>
    <r>
      <rPr>
        <sz val="11"/>
        <rFont val="Calibri"/>
        <family val="2"/>
        <scheme val="minor"/>
      </rPr>
      <t xml:space="preserve"> Qatar, Oman</t>
    </r>
    <r>
      <rPr>
        <sz val="11"/>
        <color rgb="FFFFC000"/>
        <rFont val="Calibri"/>
        <family val="2"/>
        <scheme val="minor"/>
      </rPr>
      <t>, Egypt, UAE</t>
    </r>
    <r>
      <rPr>
        <strike/>
        <sz val="11"/>
        <color theme="1"/>
        <rFont val="Calibri"/>
        <family val="2"/>
        <scheme val="minor"/>
      </rPr>
      <t xml:space="preserve">
</t>
    </r>
    <r>
      <rPr>
        <b/>
        <sz val="11"/>
        <color rgb="FFFF0000"/>
        <rFont val="Calibri"/>
        <family val="2"/>
        <scheme val="minor"/>
      </rPr>
      <t>UAE</t>
    </r>
    <r>
      <rPr>
        <sz val="11"/>
        <color theme="1"/>
        <rFont val="Calibri"/>
        <family val="2"/>
        <scheme val="minor"/>
      </rPr>
      <t xml:space="preserve">: </t>
    </r>
    <r>
      <rPr>
        <sz val="11"/>
        <color rgb="FF00B050"/>
        <rFont val="Calibri"/>
        <family val="2"/>
        <scheme val="minor"/>
      </rPr>
      <t>Bahrain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 xml:space="preserve"> </t>
    </r>
    <r>
      <rPr>
        <sz val="11"/>
        <color rgb="FFFFC000"/>
        <rFont val="Calibri"/>
        <family val="2"/>
        <scheme val="minor"/>
      </rPr>
      <t>Saudi Arabia,</t>
    </r>
    <r>
      <rPr>
        <sz val="11"/>
        <color theme="1"/>
        <rFont val="Calibri"/>
        <family val="2"/>
        <scheme val="minor"/>
      </rPr>
      <t xml:space="preserve"> </t>
    </r>
    <r>
      <rPr>
        <sz val="11"/>
        <color rgb="FF00B050"/>
        <rFont val="Calibri"/>
        <family val="2"/>
        <scheme val="minor"/>
      </rPr>
      <t>Oman</t>
    </r>
  </si>
  <si>
    <r>
      <rPr>
        <b/>
        <sz val="11"/>
        <color theme="1"/>
        <rFont val="Calibri"/>
        <family val="2"/>
        <scheme val="minor"/>
      </rPr>
      <t>Indicator</t>
    </r>
    <r>
      <rPr>
        <sz val="11"/>
        <color theme="1"/>
        <rFont val="Calibri"/>
        <family val="2"/>
        <scheme val="minor"/>
      </rPr>
      <t xml:space="preserve">*: % of Aerodromes that have implemented arrival manager (AMAN), where required/applicable
</t>
    </r>
    <r>
      <rPr>
        <b/>
        <sz val="11"/>
        <color theme="1"/>
        <rFont val="Calibri"/>
        <family val="2"/>
        <scheme val="minor"/>
      </rPr>
      <t>Supporting Metric</t>
    </r>
    <r>
      <rPr>
        <sz val="11"/>
        <color theme="1"/>
        <rFont val="Calibri"/>
        <family val="2"/>
        <scheme val="minor"/>
      </rPr>
      <t>: Number of Aerodrome that have implemented arrival manager (AMAN), where required/applicable
* As per the applicability area
Technical 50%
Operational 50%</t>
    </r>
  </si>
  <si>
    <r>
      <rPr>
        <sz val="11"/>
        <color rgb="FF00B050"/>
        <rFont val="Calibri"/>
        <family val="2"/>
        <scheme val="minor"/>
      </rPr>
      <t>Bahrain</t>
    </r>
    <r>
      <rPr>
        <sz val="11"/>
        <color theme="1"/>
        <rFont val="Calibri"/>
        <family val="2"/>
        <scheme val="minor"/>
      </rPr>
      <t xml:space="preserve">
</t>
    </r>
    <r>
      <rPr>
        <sz val="11"/>
        <color rgb="FF00B050"/>
        <rFont val="Calibri"/>
        <family val="2"/>
        <scheme val="minor"/>
      </rPr>
      <t>Egypt</t>
    </r>
    <r>
      <rPr>
        <sz val="11"/>
        <color theme="1"/>
        <rFont val="Calibri"/>
        <family val="2"/>
        <scheme val="minor"/>
      </rPr>
      <t xml:space="preserve">
</t>
    </r>
    <r>
      <rPr>
        <sz val="11"/>
        <color rgb="FF00B050"/>
        <rFont val="Calibri"/>
        <family val="2"/>
        <scheme val="minor"/>
      </rPr>
      <t>Iran</t>
    </r>
    <r>
      <rPr>
        <sz val="11"/>
        <color theme="1"/>
        <rFont val="Calibri"/>
        <family val="2"/>
        <scheme val="minor"/>
      </rPr>
      <t xml:space="preserve">
</t>
    </r>
    <r>
      <rPr>
        <sz val="11"/>
        <color rgb="FF00B050"/>
        <rFont val="Calibri"/>
        <family val="2"/>
        <scheme val="minor"/>
      </rPr>
      <t>Iraq</t>
    </r>
    <r>
      <rPr>
        <sz val="11"/>
        <color theme="1"/>
        <rFont val="Calibri"/>
        <family val="2"/>
        <scheme val="minor"/>
      </rPr>
      <t xml:space="preserve">
</t>
    </r>
    <r>
      <rPr>
        <sz val="11"/>
        <color rgb="FF00B050"/>
        <rFont val="Calibri"/>
        <family val="2"/>
        <scheme val="minor"/>
      </rPr>
      <t>Jordan</t>
    </r>
    <r>
      <rPr>
        <sz val="11"/>
        <color theme="1"/>
        <rFont val="Calibri"/>
        <family val="2"/>
        <scheme val="minor"/>
      </rPr>
      <t xml:space="preserve">
</t>
    </r>
    <r>
      <rPr>
        <sz val="11"/>
        <color rgb="FF00B050"/>
        <rFont val="Calibri"/>
        <family val="2"/>
        <scheme val="minor"/>
      </rPr>
      <t>Kuwait</t>
    </r>
    <r>
      <rPr>
        <sz val="11"/>
        <color theme="1"/>
        <rFont val="Calibri"/>
        <family val="2"/>
        <scheme val="minor"/>
      </rPr>
      <t xml:space="preserve">
</t>
    </r>
    <r>
      <rPr>
        <sz val="11"/>
        <color rgb="FF00B050"/>
        <rFont val="Calibri"/>
        <family val="2"/>
        <scheme val="minor"/>
      </rPr>
      <t>Lebanon</t>
    </r>
    <r>
      <rPr>
        <sz val="11"/>
        <color theme="1"/>
        <rFont val="Calibri"/>
        <family val="2"/>
        <scheme val="minor"/>
      </rPr>
      <t xml:space="preserve">
Libya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t>
    </r>
    <r>
      <rPr>
        <sz val="11"/>
        <color rgb="FF00B050"/>
        <rFont val="Calibri"/>
        <family val="2"/>
        <scheme val="minor"/>
      </rPr>
      <t>Sudan</t>
    </r>
    <r>
      <rPr>
        <sz val="11"/>
        <color theme="1"/>
        <rFont val="Calibri"/>
        <family val="2"/>
        <scheme val="minor"/>
      </rPr>
      <t xml:space="preserve">
Syria
</t>
    </r>
    <r>
      <rPr>
        <sz val="11"/>
        <color rgb="FF00B050"/>
        <rFont val="Calibri"/>
        <family val="2"/>
        <scheme val="minor"/>
      </rPr>
      <t>UAE
Yemen</t>
    </r>
  </si>
  <si>
    <r>
      <rPr>
        <b/>
        <sz val="11"/>
        <color theme="1"/>
        <rFont val="Calibri"/>
        <family val="2"/>
        <scheme val="minor"/>
      </rPr>
      <t>Indicator</t>
    </r>
    <r>
      <rPr>
        <sz val="11"/>
        <color theme="1"/>
        <rFont val="Calibri"/>
        <family val="2"/>
        <scheme val="minor"/>
      </rPr>
      <t xml:space="preserve">*: % of priority 1 AIDC/OLDI Interconnection have been implemented 
</t>
    </r>
    <r>
      <rPr>
        <b/>
        <sz val="11"/>
        <color theme="1"/>
        <rFont val="Calibri"/>
        <family val="2"/>
        <scheme val="minor"/>
      </rPr>
      <t>Supporting metric</t>
    </r>
    <r>
      <rPr>
        <sz val="11"/>
        <color theme="1"/>
        <rFont val="Calibri"/>
        <family val="2"/>
        <scheme val="minor"/>
      </rPr>
      <t xml:space="preserve">: Number of AIDC/OLDI interconnections 
implemented between adjacent ACCs 
</t>
    </r>
    <r>
      <rPr>
        <sz val="13"/>
        <rFont val="Calibri"/>
        <family val="2"/>
        <scheme val="minor"/>
      </rPr>
      <t>Technical: 50%
Operatioanl: 50%</t>
    </r>
  </si>
  <si>
    <r>
      <rPr>
        <sz val="11"/>
        <color rgb="FF00B050"/>
        <rFont val="Calibri"/>
        <family val="2"/>
        <scheme val="minor"/>
      </rPr>
      <t>Bahrain</t>
    </r>
    <r>
      <rPr>
        <sz val="11"/>
        <color theme="1"/>
        <rFont val="Calibri"/>
        <family val="2"/>
        <scheme val="minor"/>
      </rPr>
      <t xml:space="preserve">
</t>
    </r>
    <r>
      <rPr>
        <sz val="11"/>
        <rFont val="Calibri"/>
        <family val="2"/>
        <scheme val="minor"/>
      </rPr>
      <t>Egypt</t>
    </r>
    <r>
      <rPr>
        <sz val="11"/>
        <color theme="1"/>
        <rFont val="Calibri"/>
        <family val="2"/>
        <scheme val="minor"/>
      </rPr>
      <t xml:space="preserve">
</t>
    </r>
    <r>
      <rPr>
        <sz val="11"/>
        <rFont val="Calibri"/>
        <family val="2"/>
        <scheme val="minor"/>
      </rPr>
      <t>Iran</t>
    </r>
    <r>
      <rPr>
        <sz val="11"/>
        <color theme="1"/>
        <rFont val="Calibri"/>
        <family val="2"/>
        <scheme val="minor"/>
      </rPr>
      <t xml:space="preserve">
</t>
    </r>
    <r>
      <rPr>
        <sz val="11"/>
        <color theme="5"/>
        <rFont val="Calibri"/>
        <family val="2"/>
        <scheme val="minor"/>
      </rPr>
      <t>Iraq</t>
    </r>
    <r>
      <rPr>
        <sz val="11"/>
        <color theme="1"/>
        <rFont val="Calibri"/>
        <family val="2"/>
        <scheme val="minor"/>
      </rPr>
      <t xml:space="preserve">
</t>
    </r>
    <r>
      <rPr>
        <sz val="11"/>
        <rFont val="Calibri"/>
        <family val="2"/>
        <scheme val="minor"/>
      </rPr>
      <t>Jordan</t>
    </r>
    <r>
      <rPr>
        <sz val="11"/>
        <color theme="1"/>
        <rFont val="Calibri"/>
        <family val="2"/>
        <scheme val="minor"/>
      </rPr>
      <t xml:space="preserve">
</t>
    </r>
    <r>
      <rPr>
        <sz val="11"/>
        <rFont val="Calibri"/>
        <family val="2"/>
        <scheme val="minor"/>
      </rPr>
      <t>Kuwait</t>
    </r>
    <r>
      <rPr>
        <sz val="11"/>
        <color theme="1"/>
        <rFont val="Calibri"/>
        <family val="2"/>
        <scheme val="minor"/>
      </rPr>
      <t xml:space="preserve">
</t>
    </r>
    <r>
      <rPr>
        <sz val="11"/>
        <rFont val="Calibri"/>
        <family val="2"/>
        <scheme val="minor"/>
      </rPr>
      <t>Lebanon</t>
    </r>
    <r>
      <rPr>
        <sz val="11"/>
        <color theme="1"/>
        <rFont val="Calibri"/>
        <family val="2"/>
        <scheme val="minor"/>
      </rPr>
      <t xml:space="preserve">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t>
    </r>
    <r>
      <rPr>
        <sz val="11"/>
        <rFont val="Calibri"/>
        <family val="2"/>
        <scheme val="minor"/>
      </rPr>
      <t>Sudan</t>
    </r>
    <r>
      <rPr>
        <sz val="11"/>
        <color theme="1"/>
        <rFont val="Calibri"/>
        <family val="2"/>
        <scheme val="minor"/>
      </rPr>
      <t xml:space="preserve">
</t>
    </r>
    <r>
      <rPr>
        <sz val="11"/>
        <color rgb="FF00B050"/>
        <rFont val="Calibri"/>
        <family val="2"/>
        <scheme val="minor"/>
      </rPr>
      <t>UAE</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</si>
  <si>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t>
    </r>
    <r>
      <rPr>
        <sz val="11"/>
        <color rgb="FF00B050"/>
        <rFont val="Calibri"/>
        <family val="2"/>
        <scheme val="minor"/>
      </rPr>
      <t>Iran</t>
    </r>
    <r>
      <rPr>
        <sz val="11"/>
        <rFont val="Calibri"/>
        <family val="2"/>
        <scheme val="minor"/>
      </rPr>
      <t xml:space="preserve">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Lebanon
</t>
    </r>
    <r>
      <rPr>
        <sz val="11"/>
        <color rgb="FF00B050"/>
        <rFont val="Calibri"/>
        <family val="2"/>
        <scheme val="minor"/>
      </rPr>
      <t>Libya</t>
    </r>
    <r>
      <rPr>
        <sz val="11"/>
        <rFont val="Calibri"/>
        <family val="2"/>
        <scheme val="minor"/>
      </rPr>
      <t xml:space="preserve">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t>
    </r>
    <r>
      <rPr>
        <sz val="11"/>
        <color rgb="FF00B050"/>
        <rFont val="Calibri"/>
        <family val="2"/>
        <scheme val="minor"/>
      </rPr>
      <t xml:space="preserve">Sudan
</t>
    </r>
    <r>
      <rPr>
        <sz val="11"/>
        <rFont val="Calibri"/>
        <family val="2"/>
        <scheme val="minor"/>
      </rPr>
      <t>Syria</t>
    </r>
    <r>
      <rPr>
        <sz val="11"/>
        <color rgb="FF00B050"/>
        <rFont val="Calibri"/>
        <family val="2"/>
        <scheme val="minor"/>
      </rPr>
      <t xml:space="preserve">
UAE
</t>
    </r>
    <r>
      <rPr>
        <sz val="11"/>
        <rFont val="Calibri"/>
        <family val="2"/>
        <scheme val="minor"/>
      </rPr>
      <t>Yemen</t>
    </r>
  </si>
  <si>
    <r>
      <rPr>
        <b/>
        <sz val="11"/>
        <color rgb="FFFF0000"/>
        <rFont val="Calibri"/>
        <family val="2"/>
        <scheme val="minor"/>
      </rPr>
      <t>Bahrain</t>
    </r>
    <r>
      <rPr>
        <sz val="11"/>
        <color theme="1"/>
        <rFont val="Calibri"/>
        <family val="2"/>
        <scheme val="minor"/>
      </rPr>
      <t xml:space="preserve">: </t>
    </r>
    <r>
      <rPr>
        <sz val="11"/>
        <color rgb="FF00B050"/>
        <rFont val="Calibri"/>
        <family val="2"/>
        <scheme val="minor"/>
      </rPr>
      <t>OBBI</t>
    </r>
    <r>
      <rPr>
        <sz val="11"/>
        <color theme="1"/>
        <rFont val="Calibri"/>
        <family val="2"/>
        <scheme val="minor"/>
      </rPr>
      <t xml:space="preserve">
</t>
    </r>
    <r>
      <rPr>
        <b/>
        <sz val="11"/>
        <color rgb="FFFF0000"/>
        <rFont val="Calibri"/>
        <family val="2"/>
        <scheme val="minor"/>
      </rPr>
      <t>Egypt</t>
    </r>
    <r>
      <rPr>
        <sz val="11"/>
        <color theme="1"/>
        <rFont val="Calibri"/>
        <family val="2"/>
        <scheme val="minor"/>
      </rPr>
      <t xml:space="preserve">: </t>
    </r>
    <r>
      <rPr>
        <sz val="11"/>
        <color rgb="FFFFC000"/>
        <rFont val="Calibri"/>
        <family val="2"/>
        <scheme val="minor"/>
      </rPr>
      <t xml:space="preserve">HEBA, </t>
    </r>
    <r>
      <rPr>
        <sz val="11"/>
        <color theme="1"/>
        <rFont val="Calibri"/>
        <family val="2"/>
        <scheme val="minor"/>
      </rPr>
      <t>HECA</t>
    </r>
    <r>
      <rPr>
        <sz val="11"/>
        <color rgb="FFFFC000"/>
        <rFont val="Calibri"/>
        <family val="2"/>
        <scheme val="minor"/>
      </rPr>
      <t>, HELX, HESN, HESH</t>
    </r>
    <r>
      <rPr>
        <sz val="11"/>
        <color theme="1"/>
        <rFont val="Calibri"/>
        <family val="2"/>
        <scheme val="minor"/>
      </rPr>
      <t xml:space="preserve">
</t>
    </r>
    <r>
      <rPr>
        <b/>
        <sz val="11"/>
        <color rgb="FFFF0000"/>
        <rFont val="Calibri"/>
        <family val="2"/>
        <scheme val="minor"/>
      </rPr>
      <t>Qatar</t>
    </r>
    <r>
      <rPr>
        <sz val="11"/>
        <color theme="1"/>
        <rFont val="Calibri"/>
        <family val="2"/>
        <scheme val="minor"/>
      </rPr>
      <t xml:space="preserve">: </t>
    </r>
    <r>
      <rPr>
        <sz val="11"/>
        <color rgb="FF00B050"/>
        <rFont val="Calibri"/>
        <family val="2"/>
        <scheme val="minor"/>
      </rPr>
      <t>OTBD</t>
    </r>
    <r>
      <rPr>
        <sz val="11"/>
        <color theme="1"/>
        <rFont val="Calibri"/>
        <family val="2"/>
        <scheme val="minor"/>
      </rPr>
      <t xml:space="preserve">, </t>
    </r>
    <r>
      <rPr>
        <sz val="11"/>
        <color rgb="FF00B050"/>
        <rFont val="Calibri"/>
        <family val="2"/>
        <scheme val="minor"/>
      </rPr>
      <t>OTHH</t>
    </r>
    <r>
      <rPr>
        <sz val="11"/>
        <color theme="1"/>
        <rFont val="Calibri"/>
        <family val="2"/>
        <scheme val="minor"/>
      </rPr>
      <t xml:space="preserve">
</t>
    </r>
    <r>
      <rPr>
        <b/>
        <sz val="11"/>
        <color rgb="FFFF0000"/>
        <rFont val="Calibri"/>
        <family val="2"/>
        <scheme val="minor"/>
      </rPr>
      <t>Saudi Arabia</t>
    </r>
    <r>
      <rPr>
        <sz val="11"/>
        <color theme="1"/>
        <rFont val="Calibri"/>
        <family val="2"/>
        <scheme val="minor"/>
      </rPr>
      <t xml:space="preserve">: </t>
    </r>
    <r>
      <rPr>
        <sz val="11"/>
        <rFont val="Calibri"/>
        <family val="2"/>
        <scheme val="minor"/>
      </rPr>
      <t>OEDF</t>
    </r>
    <r>
      <rPr>
        <sz val="11"/>
        <color theme="1"/>
        <rFont val="Calibri"/>
        <family val="2"/>
        <scheme val="minor"/>
      </rPr>
      <t xml:space="preserve">, </t>
    </r>
    <r>
      <rPr>
        <sz val="11"/>
        <rFont val="Calibri"/>
        <family val="2"/>
        <scheme val="minor"/>
      </rPr>
      <t>OEJN</t>
    </r>
    <r>
      <rPr>
        <sz val="11"/>
        <color theme="1"/>
        <rFont val="Calibri"/>
        <family val="2"/>
        <scheme val="minor"/>
      </rPr>
      <t xml:space="preserve">, </t>
    </r>
    <r>
      <rPr>
        <sz val="11"/>
        <rFont val="Calibri"/>
        <family val="2"/>
        <scheme val="minor"/>
      </rPr>
      <t>OEMA</t>
    </r>
    <r>
      <rPr>
        <sz val="11"/>
        <color theme="1"/>
        <rFont val="Calibri"/>
        <family val="2"/>
        <scheme val="minor"/>
      </rPr>
      <t xml:space="preserve">, </t>
    </r>
    <r>
      <rPr>
        <sz val="11"/>
        <rFont val="Calibri"/>
        <family val="2"/>
        <scheme val="minor"/>
      </rPr>
      <t>OERK</t>
    </r>
    <r>
      <rPr>
        <sz val="11"/>
        <color theme="1"/>
        <rFont val="Calibri"/>
        <family val="2"/>
        <scheme val="minor"/>
      </rPr>
      <t xml:space="preserve">
</t>
    </r>
    <r>
      <rPr>
        <b/>
        <sz val="11"/>
        <color rgb="FFFF0000"/>
        <rFont val="Calibri"/>
        <family val="2"/>
        <scheme val="minor"/>
      </rPr>
      <t>UAE</t>
    </r>
    <r>
      <rPr>
        <sz val="11"/>
        <color theme="1"/>
        <rFont val="Calibri"/>
        <family val="2"/>
        <scheme val="minor"/>
      </rPr>
      <t xml:space="preserve">: </t>
    </r>
    <r>
      <rPr>
        <sz val="11"/>
        <color rgb="FF00B050"/>
        <rFont val="Calibri"/>
        <family val="2"/>
        <scheme val="minor"/>
      </rPr>
      <t>OMAA</t>
    </r>
    <r>
      <rPr>
        <sz val="11"/>
        <color theme="1"/>
        <rFont val="Calibri"/>
        <family val="2"/>
        <scheme val="minor"/>
      </rPr>
      <t xml:space="preserve">, </t>
    </r>
    <r>
      <rPr>
        <sz val="11"/>
        <color rgb="FF00B050"/>
        <rFont val="Calibri"/>
        <family val="2"/>
        <scheme val="minor"/>
      </rPr>
      <t>OMDB</t>
    </r>
  </si>
  <si>
    <r>
      <rPr>
        <sz val="11"/>
        <color rgb="FF00B050"/>
        <rFont val="Calibri"/>
        <family val="2"/>
        <scheme val="minor"/>
      </rPr>
      <t xml:space="preserve">Bahrain
</t>
    </r>
    <r>
      <rPr>
        <sz val="11"/>
        <rFont val="Calibri"/>
        <family val="2"/>
        <scheme val="minor"/>
      </rPr>
      <t>Egypt</t>
    </r>
    <r>
      <rPr>
        <sz val="11"/>
        <color theme="1"/>
        <rFont val="Calibri"/>
        <family val="2"/>
        <scheme val="minor"/>
      </rPr>
      <t xml:space="preserve">
Iran
Iraq
</t>
    </r>
    <r>
      <rPr>
        <sz val="11"/>
        <color rgb="FF00B050"/>
        <rFont val="Calibri"/>
        <family val="2"/>
        <scheme val="minor"/>
      </rPr>
      <t>Jordan</t>
    </r>
    <r>
      <rPr>
        <sz val="11"/>
        <color theme="1"/>
        <rFont val="Calibri"/>
        <family val="2"/>
        <scheme val="minor"/>
      </rPr>
      <t xml:space="preserve">
</t>
    </r>
    <r>
      <rPr>
        <sz val="11"/>
        <color rgb="FF00B050"/>
        <rFont val="Calibri"/>
        <family val="2"/>
        <scheme val="minor"/>
      </rPr>
      <t>Kuwait</t>
    </r>
    <r>
      <rPr>
        <sz val="11"/>
        <color theme="1"/>
        <rFont val="Calibri"/>
        <family val="2"/>
        <scheme val="minor"/>
      </rPr>
      <t xml:space="preserve">
</t>
    </r>
    <r>
      <rPr>
        <sz val="11"/>
        <rFont val="Calibri"/>
        <family val="2"/>
        <scheme val="minor"/>
      </rPr>
      <t>Lebanon</t>
    </r>
    <r>
      <rPr>
        <sz val="11"/>
        <color theme="1"/>
        <rFont val="Calibri"/>
        <family val="2"/>
        <scheme val="minor"/>
      </rPr>
      <t xml:space="preserve">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t>
    </r>
    <r>
      <rPr>
        <sz val="11"/>
        <color rgb="FF00B050"/>
        <rFont val="Calibri"/>
        <family val="2"/>
        <scheme val="minor"/>
      </rPr>
      <t>Sudan</t>
    </r>
    <r>
      <rPr>
        <sz val="11"/>
        <color theme="1"/>
        <rFont val="Calibri"/>
        <family val="2"/>
        <scheme val="minor"/>
      </rPr>
      <t xml:space="preserve">
</t>
    </r>
    <r>
      <rPr>
        <sz val="11"/>
        <color rgb="FF00B050"/>
        <rFont val="Calibri"/>
        <family val="2"/>
        <scheme val="minor"/>
      </rPr>
      <t>UAE</t>
    </r>
  </si>
  <si>
    <r>
      <rPr>
        <sz val="11"/>
        <color rgb="FF00B050"/>
        <rFont val="Calibri"/>
        <family val="2"/>
        <scheme val="minor"/>
      </rPr>
      <t>Bahrain</t>
    </r>
    <r>
      <rPr>
        <sz val="11"/>
        <color theme="1"/>
        <rFont val="Calibri"/>
        <family val="2"/>
        <scheme val="minor"/>
      </rPr>
      <t xml:space="preserve">
</t>
    </r>
    <r>
      <rPr>
        <sz val="11"/>
        <rFont val="Calibri"/>
        <family val="2"/>
        <scheme val="minor"/>
      </rPr>
      <t>Egypt</t>
    </r>
    <r>
      <rPr>
        <sz val="11"/>
        <color theme="1"/>
        <rFont val="Calibri"/>
        <family val="2"/>
        <scheme val="minor"/>
      </rPr>
      <t xml:space="preserve">
</t>
    </r>
    <r>
      <rPr>
        <sz val="11"/>
        <rFont val="Calibri"/>
        <family val="2"/>
        <scheme val="minor"/>
      </rPr>
      <t>Jordan</t>
    </r>
    <r>
      <rPr>
        <sz val="11"/>
        <color theme="1"/>
        <rFont val="Calibri"/>
        <family val="2"/>
        <scheme val="minor"/>
      </rPr>
      <t xml:space="preserve">
</t>
    </r>
    <r>
      <rPr>
        <sz val="11"/>
        <rFont val="Calibri"/>
        <family val="2"/>
        <scheme val="minor"/>
      </rPr>
      <t>Kuwait</t>
    </r>
    <r>
      <rPr>
        <sz val="11"/>
        <color theme="1"/>
        <rFont val="Calibri"/>
        <family val="2"/>
        <scheme val="minor"/>
      </rPr>
      <t xml:space="preserve">
</t>
    </r>
    <r>
      <rPr>
        <sz val="11"/>
        <color rgb="FF00B050"/>
        <rFont val="Calibri"/>
        <family val="2"/>
        <scheme val="minor"/>
      </rPr>
      <t>Oman</t>
    </r>
    <r>
      <rPr>
        <sz val="11"/>
        <color theme="1"/>
        <rFont val="Calibri"/>
        <family val="2"/>
        <scheme val="minor"/>
      </rPr>
      <t xml:space="preserve">
</t>
    </r>
    <r>
      <rPr>
        <sz val="11"/>
        <color rgb="FF00B050"/>
        <rFont val="Calibri"/>
        <family val="2"/>
        <scheme val="minor"/>
      </rPr>
      <t>Qatar</t>
    </r>
    <r>
      <rPr>
        <sz val="11"/>
        <color theme="1"/>
        <rFont val="Calibri"/>
        <family val="2"/>
        <scheme val="minor"/>
      </rPr>
      <t xml:space="preserve">
</t>
    </r>
    <r>
      <rPr>
        <sz val="11"/>
        <color rgb="FF00B050"/>
        <rFont val="Calibri"/>
        <family val="2"/>
        <scheme val="minor"/>
      </rPr>
      <t>Saudi Arabia</t>
    </r>
    <r>
      <rPr>
        <sz val="11"/>
        <color theme="1"/>
        <rFont val="Calibri"/>
        <family val="2"/>
        <scheme val="minor"/>
      </rPr>
      <t xml:space="preserve">
</t>
    </r>
    <r>
      <rPr>
        <sz val="11"/>
        <color rgb="FF00B050"/>
        <rFont val="Calibri"/>
        <family val="2"/>
        <scheme val="minor"/>
      </rPr>
      <t>UAE</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</si>
  <si>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t>
    </r>
    <r>
      <rPr>
        <sz val="11"/>
        <color theme="1"/>
        <rFont val="Calibri"/>
        <family val="2"/>
        <scheme val="minor"/>
      </rPr>
      <t>Iran</t>
    </r>
    <r>
      <rPr>
        <sz val="11"/>
        <rFont val="Calibri"/>
        <family val="2"/>
        <scheme val="minor"/>
      </rPr>
      <t xml:space="preserve">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Lebanon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t>
    </r>
    <r>
      <rPr>
        <sz val="11"/>
        <color rgb="FF00B050"/>
        <rFont val="Calibri"/>
        <family val="2"/>
        <scheme val="minor"/>
      </rPr>
      <t>Sudan
UAE</t>
    </r>
  </si>
  <si>
    <r>
      <t xml:space="preserve">Bahrain
</t>
    </r>
    <r>
      <rPr>
        <sz val="11"/>
        <color rgb="FF00B050"/>
        <rFont val="Calibri"/>
        <family val="2"/>
        <scheme val="minor"/>
      </rPr>
      <t>Egypt</t>
    </r>
    <r>
      <rPr>
        <sz val="11"/>
        <rFont val="Calibri"/>
        <family val="2"/>
        <scheme val="minor"/>
      </rPr>
      <t xml:space="preserve">
Iran
Iraq
</t>
    </r>
    <r>
      <rPr>
        <sz val="11"/>
        <color theme="1"/>
        <rFont val="Calibri"/>
        <family val="2"/>
        <scheme val="minor"/>
      </rPr>
      <t>Jordan</t>
    </r>
    <r>
      <rPr>
        <sz val="11"/>
        <rFont val="Calibri"/>
        <family val="2"/>
        <scheme val="minor"/>
      </rPr>
      <t xml:space="preserve">
</t>
    </r>
    <r>
      <rPr>
        <sz val="11"/>
        <color theme="1"/>
        <rFont val="Calibri"/>
        <family val="2"/>
        <scheme val="minor"/>
      </rPr>
      <t>Kuwait</t>
    </r>
    <r>
      <rPr>
        <sz val="11"/>
        <rFont val="Calibri"/>
        <family val="2"/>
        <scheme val="minor"/>
      </rPr>
      <t xml:space="preserve">
Lebanon
Libya
Oman
</t>
    </r>
    <r>
      <rPr>
        <sz val="11"/>
        <color rgb="FF00B050"/>
        <rFont val="Calibri"/>
        <family val="2"/>
        <scheme val="minor"/>
      </rPr>
      <t>Qatar</t>
    </r>
    <r>
      <rPr>
        <sz val="11"/>
        <rFont val="Calibri"/>
        <family val="2"/>
        <scheme val="minor"/>
      </rPr>
      <t xml:space="preserve">
</t>
    </r>
    <r>
      <rPr>
        <sz val="11"/>
        <color theme="5"/>
        <rFont val="Calibri"/>
        <family val="2"/>
        <scheme val="minor"/>
      </rPr>
      <t>Saudi Arabia</t>
    </r>
    <r>
      <rPr>
        <sz val="11"/>
        <rFont val="Calibri"/>
        <family val="2"/>
        <scheme val="minor"/>
      </rPr>
      <t xml:space="preserve">
</t>
    </r>
    <r>
      <rPr>
        <sz val="11"/>
        <color rgb="FF00B050"/>
        <rFont val="Calibri"/>
        <family val="2"/>
        <scheme val="minor"/>
      </rPr>
      <t xml:space="preserve">Sudan
</t>
    </r>
    <r>
      <rPr>
        <sz val="11"/>
        <rFont val="Calibri"/>
        <family val="2"/>
        <scheme val="minor"/>
      </rPr>
      <t>Syria</t>
    </r>
    <r>
      <rPr>
        <sz val="11"/>
        <color rgb="FF00B050"/>
        <rFont val="Calibri"/>
        <family val="2"/>
        <scheme val="minor"/>
      </rPr>
      <t xml:space="preserve">
UAE
</t>
    </r>
    <r>
      <rPr>
        <sz val="11"/>
        <rFont val="Calibri"/>
        <family val="2"/>
        <scheme val="minor"/>
      </rPr>
      <t>Yemen</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</si>
  <si>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Iran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t>
    </r>
    <r>
      <rPr>
        <sz val="11"/>
        <color rgb="FF00B050"/>
        <rFont val="Calibri"/>
        <family val="2"/>
        <scheme val="minor"/>
      </rPr>
      <t>Lebanon</t>
    </r>
    <r>
      <rPr>
        <sz val="11"/>
        <rFont val="Calibri"/>
        <family val="2"/>
        <scheme val="minor"/>
      </rPr>
      <t xml:space="preserve">
Libya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t>
    </r>
    <r>
      <rPr>
        <sz val="11"/>
        <color rgb="FF00B050"/>
        <rFont val="Calibri"/>
        <family val="2"/>
        <scheme val="minor"/>
      </rPr>
      <t xml:space="preserve">Sudan
</t>
    </r>
    <r>
      <rPr>
        <sz val="11"/>
        <rFont val="Calibri"/>
        <family val="2"/>
        <scheme val="minor"/>
      </rPr>
      <t>Syria</t>
    </r>
    <r>
      <rPr>
        <sz val="11"/>
        <color rgb="FF00B050"/>
        <rFont val="Calibri"/>
        <family val="2"/>
        <scheme val="minor"/>
      </rPr>
      <t xml:space="preserve">
UAE
</t>
    </r>
    <r>
      <rPr>
        <sz val="11"/>
        <rFont val="Calibri"/>
        <family val="2"/>
        <scheme val="minor"/>
      </rPr>
      <t>Yemen</t>
    </r>
  </si>
  <si>
    <r>
      <rPr>
        <sz val="11"/>
        <color rgb="FF00B050"/>
        <rFont val="Calibri"/>
        <family val="2"/>
        <scheme val="minor"/>
      </rPr>
      <t>Bahrain</t>
    </r>
    <r>
      <rPr>
        <sz val="11"/>
        <rFont val="Calibri"/>
        <family val="2"/>
        <scheme val="minor"/>
      </rPr>
      <t xml:space="preserve">
</t>
    </r>
    <r>
      <rPr>
        <sz val="11"/>
        <color rgb="FF00B050"/>
        <rFont val="Calibri"/>
        <family val="2"/>
        <scheme val="minor"/>
      </rPr>
      <t>Egypt</t>
    </r>
    <r>
      <rPr>
        <sz val="11"/>
        <rFont val="Calibri"/>
        <family val="2"/>
        <scheme val="minor"/>
      </rPr>
      <t xml:space="preserve">
</t>
    </r>
    <r>
      <rPr>
        <sz val="11"/>
        <color rgb="FF00B050"/>
        <rFont val="Calibri"/>
        <family val="2"/>
        <scheme val="minor"/>
      </rPr>
      <t>Iran</t>
    </r>
    <r>
      <rPr>
        <sz val="11"/>
        <rFont val="Calibri"/>
        <family val="2"/>
        <scheme val="minor"/>
      </rPr>
      <t xml:space="preserve">
</t>
    </r>
    <r>
      <rPr>
        <sz val="11"/>
        <color rgb="FF00B050"/>
        <rFont val="Calibri"/>
        <family val="2"/>
        <scheme val="minor"/>
      </rPr>
      <t>Iraq</t>
    </r>
    <r>
      <rPr>
        <sz val="11"/>
        <rFont val="Calibri"/>
        <family val="2"/>
        <scheme val="minor"/>
      </rPr>
      <t xml:space="preserve">
</t>
    </r>
    <r>
      <rPr>
        <sz val="11"/>
        <color rgb="FF00B050"/>
        <rFont val="Calibri"/>
        <family val="2"/>
        <scheme val="minor"/>
      </rPr>
      <t>Jordan</t>
    </r>
    <r>
      <rPr>
        <sz val="11"/>
        <rFont val="Calibri"/>
        <family val="2"/>
        <scheme val="minor"/>
      </rPr>
      <t xml:space="preserve">
</t>
    </r>
    <r>
      <rPr>
        <sz val="11"/>
        <color rgb="FF00B050"/>
        <rFont val="Calibri"/>
        <family val="2"/>
        <scheme val="minor"/>
      </rPr>
      <t>Kuwait</t>
    </r>
    <r>
      <rPr>
        <sz val="11"/>
        <rFont val="Calibri"/>
        <family val="2"/>
        <scheme val="minor"/>
      </rPr>
      <t xml:space="preserve">
Lebanon
Libya
</t>
    </r>
    <r>
      <rPr>
        <sz val="11"/>
        <color rgb="FF00B050"/>
        <rFont val="Calibri"/>
        <family val="2"/>
        <scheme val="minor"/>
      </rPr>
      <t>Oman</t>
    </r>
    <r>
      <rPr>
        <sz val="11"/>
        <rFont val="Calibri"/>
        <family val="2"/>
        <scheme val="minor"/>
      </rPr>
      <t xml:space="preserve">
</t>
    </r>
    <r>
      <rPr>
        <sz val="11"/>
        <color rgb="FF00B050"/>
        <rFont val="Calibri"/>
        <family val="2"/>
        <scheme val="minor"/>
      </rPr>
      <t>Qatar</t>
    </r>
    <r>
      <rPr>
        <sz val="11"/>
        <rFont val="Calibri"/>
        <family val="2"/>
        <scheme val="minor"/>
      </rPr>
      <t xml:space="preserve">
</t>
    </r>
    <r>
      <rPr>
        <sz val="11"/>
        <color rgb="FF00B050"/>
        <rFont val="Calibri"/>
        <family val="2"/>
        <scheme val="minor"/>
      </rPr>
      <t>Saudi Arabia</t>
    </r>
    <r>
      <rPr>
        <sz val="11"/>
        <rFont val="Calibri"/>
        <family val="2"/>
        <scheme val="minor"/>
      </rPr>
      <t xml:space="preserve">
</t>
    </r>
    <r>
      <rPr>
        <sz val="11"/>
        <color rgb="FF00B050"/>
        <rFont val="Calibri"/>
        <family val="2"/>
        <scheme val="minor"/>
      </rPr>
      <t xml:space="preserve">Sudan
</t>
    </r>
    <r>
      <rPr>
        <sz val="11"/>
        <rFont val="Calibri"/>
        <family val="2"/>
        <scheme val="minor"/>
      </rPr>
      <t>Syria</t>
    </r>
    <r>
      <rPr>
        <sz val="11"/>
        <color rgb="FF00B050"/>
        <rFont val="Calibri"/>
        <family val="2"/>
        <scheme val="minor"/>
      </rPr>
      <t xml:space="preserve">
UAE
</t>
    </r>
    <r>
      <rPr>
        <sz val="11"/>
        <rFont val="Calibri"/>
        <family val="2"/>
        <scheme val="minor"/>
      </rPr>
      <t>Yemen</t>
    </r>
  </si>
  <si>
    <t>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</si>
</sst>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sz val="11"/>
      <color rgb="FF00B050"/>
      <name val="Calibri"/>
      <family val="2"/>
      <scheme val="minor"/>
    </font>
    <font>
      <sz val="11"/>
      <name val="Calibri"/>
      <family val="2"/>
      <scheme val="minor"/>
    </font>
    <font>
      <b/>
      <sz val="16"/>
      <color theme="1"/>
      <name val="Calibri"/>
      <family val="2"/>
      <scheme val="minor"/>
    </font>
    <font>
      <b/>
      <sz val="20"/>
      <color theme="1"/>
      <name val="Calibri"/>
      <family val="2"/>
      <scheme val="minor"/>
    </font>
    <font>
      <b/>
      <sz val="30"/>
      <color theme="1"/>
      <name val="Calibri"/>
      <family val="2"/>
      <scheme val="minor"/>
    </font>
    <font>
      <b/>
      <vertAlign val="superscript"/>
      <sz val="14"/>
      <color theme="1"/>
      <name val="Calibri"/>
      <family val="2"/>
      <scheme val="minor"/>
    </font>
    <font>
      <strike/>
      <sz val="11"/>
      <color theme="1"/>
      <name val="Calibri"/>
      <family val="2"/>
      <scheme val="minor"/>
    </font>
    <font>
      <b/>
      <sz val="11"/>
      <color theme="0"/>
      <name val="Calibri"/>
      <family val="2"/>
      <scheme val="minor"/>
    </font>
    <font>
      <sz val="11"/>
      <color rgb="FFFFC000"/>
      <name val="Calibri"/>
      <family val="2"/>
      <scheme val="minor"/>
    </font>
    <font>
      <sz val="13"/>
      <name val="Calibri"/>
      <family val="2"/>
      <scheme val="minor"/>
    </font>
    <font>
      <sz val="11"/>
      <color theme="5"/>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00FF"/>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4">
    <xf numFmtId="0" fontId="0" fillId="0" borderId="0" xfId="0"/>
    <xf numFmtId="10" fontId="0" fillId="0" borderId="1" xfId="0" applyNumberFormat="1" applyBorder="1" applyAlignment="1">
      <alignment horizontal="center" vertical="center"/>
    </xf>
    <xf numFmtId="10" fontId="0" fillId="4" borderId="1" xfId="0" applyNumberFormat="1" applyFill="1" applyBorder="1" applyAlignment="1">
      <alignment horizontal="center" vertical="center"/>
    </xf>
    <xf numFmtId="0" fontId="2" fillId="3" borderId="1" xfId="0" applyFont="1" applyFill="1" applyBorder="1" applyAlignment="1">
      <alignment horizontal="center" vertical="center"/>
    </xf>
    <xf numFmtId="9" fontId="0" fillId="0" borderId="1" xfId="0" applyNumberFormat="1" applyBorder="1" applyAlignment="1">
      <alignment horizontal="center" vertical="center"/>
    </xf>
    <xf numFmtId="10" fontId="0" fillId="2" borderId="1" xfId="0" applyNumberFormat="1" applyFill="1" applyBorder="1" applyAlignment="1">
      <alignment horizontal="center" vertical="center"/>
    </xf>
    <xf numFmtId="0" fontId="2" fillId="3" borderId="1" xfId="0" applyFont="1" applyFill="1" applyBorder="1" applyAlignment="1">
      <alignment horizontal="center" vertical="center" wrapText="1"/>
    </xf>
    <xf numFmtId="10" fontId="1" fillId="0" borderId="1" xfId="0" applyNumberFormat="1" applyFont="1" applyBorder="1" applyAlignment="1">
      <alignment horizontal="center" vertical="center"/>
    </xf>
    <xf numFmtId="10" fontId="5" fillId="4" borderId="1" xfId="0" applyNumberFormat="1" applyFont="1" applyFill="1" applyBorder="1" applyAlignment="1">
      <alignment horizontal="center" vertical="center"/>
    </xf>
    <xf numFmtId="10" fontId="0" fillId="0" borderId="1" xfId="0" applyNumberFormat="1" applyBorder="1" applyAlignment="1">
      <alignment vertical="center"/>
    </xf>
    <xf numFmtId="10" fontId="5" fillId="0" borderId="1" xfId="0" applyNumberFormat="1" applyFont="1" applyBorder="1" applyAlignment="1">
      <alignment horizontal="center" vertical="center"/>
    </xf>
    <xf numFmtId="0" fontId="6" fillId="0" borderId="1" xfId="0" applyFont="1" applyBorder="1" applyAlignment="1">
      <alignment horizontal="center" vertical="center"/>
    </xf>
    <xf numFmtId="10" fontId="5" fillId="2" borderId="1" xfId="0" applyNumberFormat="1" applyFont="1" applyFill="1" applyBorder="1" applyAlignment="1">
      <alignment horizontal="center" vertical="center"/>
    </xf>
    <xf numFmtId="10" fontId="0" fillId="5" borderId="1" xfId="0" applyNumberFormat="1" applyFill="1" applyBorder="1" applyAlignment="1">
      <alignment horizontal="center" vertical="center"/>
    </xf>
    <xf numFmtId="10" fontId="5" fillId="5" borderId="1" xfId="0" applyNumberFormat="1" applyFont="1" applyFill="1" applyBorder="1" applyAlignment="1">
      <alignment horizontal="center" vertical="center"/>
    </xf>
    <xf numFmtId="10" fontId="1" fillId="5" borderId="1" xfId="0" applyNumberFormat="1" applyFont="1" applyFill="1" applyBorder="1" applyAlignment="1">
      <alignment horizontal="center" vertical="center"/>
    </xf>
    <xf numFmtId="10" fontId="0" fillId="6" borderId="1" xfId="0" applyNumberFormat="1" applyFill="1" applyBorder="1" applyAlignment="1">
      <alignment horizontal="center" vertical="center"/>
    </xf>
    <xf numFmtId="10" fontId="1" fillId="6" borderId="1" xfId="0" applyNumberFormat="1" applyFont="1" applyFill="1" applyBorder="1" applyAlignment="1">
      <alignment horizontal="center" vertical="center"/>
    </xf>
    <xf numFmtId="10" fontId="0" fillId="10" borderId="1" xfId="0" applyNumberFormat="1" applyFill="1" applyBorder="1" applyAlignment="1">
      <alignment horizontal="center" vertical="center"/>
    </xf>
    <xf numFmtId="10" fontId="5" fillId="10" borderId="1" xfId="0" applyNumberFormat="1" applyFont="1" applyFill="1" applyBorder="1" applyAlignment="1">
      <alignment horizontal="center" vertical="center"/>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8" fillId="5" borderId="1" xfId="0" applyFont="1" applyFill="1" applyBorder="1" applyAlignment="1">
      <alignment horizontal="center" vertical="center" wrapText="1"/>
    </xf>
    <xf numFmtId="0" fontId="1" fillId="8" borderId="3"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4" xfId="0" applyFont="1" applyFill="1" applyBorder="1" applyAlignment="1">
      <alignment horizontal="center" vertical="center"/>
    </xf>
    <xf numFmtId="0" fontId="0" fillId="0" borderId="1" xfId="0" applyBorder="1" applyAlignment="1">
      <alignment horizontal="left" vertical="center" wrapText="1"/>
    </xf>
    <xf numFmtId="0" fontId="1" fillId="9" borderId="1"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5F577"/>
      <color rgb="FFC00000"/>
      <color rgb="FFDA0000"/>
      <color rgb="FF00FF00"/>
      <color rgb="FF0000FF"/>
      <color rgb="FF0066FF"/>
      <color rgb="FFCFFBDB"/>
      <color rgb="FF66FFCC"/>
      <color rgb="FF8DE5E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2000" b="1" i="0" u="none" strike="noStrike" kern="1200" spc="0" baseline="0">
                <a:solidFill>
                  <a:sysClr val="windowText" lastClr="000000">
                    <a:lumMod val="65000"/>
                    <a:lumOff val="35000"/>
                  </a:sysClr>
                </a:solidFill>
              </a:rPr>
              <a:t>MID ASBU Priority 1 Threads - Implementation per States (2023 vs 2024))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5.0717145632448057E-2"/>
          <c:y val="8.4242120208828444E-2"/>
          <c:w val="0.9372475064559691"/>
          <c:h val="0.74112205042212087"/>
        </c:manualLayout>
      </c:layout>
      <c:barChart>
        <c:barDir val="col"/>
        <c:grouping val="clustered"/>
        <c:varyColors val="0"/>
        <c:ser>
          <c:idx val="0"/>
          <c:order val="0"/>
          <c:tx>
            <c:strRef>
              <c:f>'ANR-2024'!$Z$2</c:f>
              <c:strCache>
                <c:ptCount val="1"/>
                <c:pt idx="0">
                  <c:v>2023</c:v>
                </c:pt>
              </c:strCache>
            </c:strRef>
          </c:tx>
          <c:spPr>
            <a:gradFill rotWithShape="1">
              <a:gsLst>
                <a:gs pos="0">
                  <a:schemeClr val="accent1">
                    <a:shade val="15000"/>
                    <a:satMod val="180000"/>
                  </a:schemeClr>
                </a:gs>
                <a:gs pos="50000">
                  <a:schemeClr val="accent1">
                    <a:shade val="45000"/>
                    <a:satMod val="170000"/>
                  </a:schemeClr>
                </a:gs>
                <a:gs pos="70000">
                  <a:schemeClr val="accent1">
                    <a:tint val="99000"/>
                    <a:shade val="65000"/>
                    <a:satMod val="155000"/>
                  </a:schemeClr>
                </a:gs>
                <a:gs pos="100000">
                  <a:schemeClr val="accent1">
                    <a:tint val="95500"/>
                    <a:shade val="100000"/>
                    <a:satMod val="155000"/>
                  </a:schemeClr>
                </a:gs>
              </a:gsLst>
              <a:lin ang="16200000" scaled="0"/>
            </a:gradFill>
            <a:ln>
              <a:noFill/>
            </a:ln>
            <a:effectLst>
              <a:outerShdw blurRad="50800" dist="381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'ANR-2024'!$Y$3:$Y$17</c:f>
              <c:strCache>
                <c:ptCount val="15"/>
                <c:pt idx="0">
                  <c:v>Bahrain</c:v>
                </c:pt>
                <c:pt idx="1">
                  <c:v>Egypt</c:v>
                </c:pt>
                <c:pt idx="2">
                  <c:v>Iran</c:v>
                </c:pt>
                <c:pt idx="3">
                  <c:v>Iraq</c:v>
                </c:pt>
                <c:pt idx="4">
                  <c:v>Jordan</c:v>
                </c:pt>
                <c:pt idx="5">
                  <c:v>Kuwait</c:v>
                </c:pt>
                <c:pt idx="6">
                  <c:v>Lebanon</c:v>
                </c:pt>
                <c:pt idx="7">
                  <c:v>Libya</c:v>
                </c:pt>
                <c:pt idx="8">
                  <c:v>Oman</c:v>
                </c:pt>
                <c:pt idx="9">
                  <c:v>Qatar</c:v>
                </c:pt>
                <c:pt idx="10">
                  <c:v>Saudi Arabia</c:v>
                </c:pt>
                <c:pt idx="11">
                  <c:v>Sudan</c:v>
                </c:pt>
                <c:pt idx="12">
                  <c:v>Syria</c:v>
                </c:pt>
                <c:pt idx="13">
                  <c:v>UAE</c:v>
                </c:pt>
                <c:pt idx="14">
                  <c:v>Yemen</c:v>
                </c:pt>
              </c:strCache>
            </c:strRef>
          </c:cat>
          <c:val>
            <c:numRef>
              <c:f>'ANR-2024'!$Z$3:$Z$17</c:f>
              <c:numCache>
                <c:formatCode>0.00%</c:formatCode>
                <c:ptCount val="15"/>
                <c:pt idx="0">
                  <c:v>0.89</c:v>
                </c:pt>
                <c:pt idx="1">
                  <c:v>0.52500000000000002</c:v>
                </c:pt>
                <c:pt idx="2">
                  <c:v>0.44440000000000002</c:v>
                </c:pt>
                <c:pt idx="3">
                  <c:v>0.57410000000000005</c:v>
                </c:pt>
                <c:pt idx="4">
                  <c:v>0.79630000000000001</c:v>
                </c:pt>
                <c:pt idx="5">
                  <c:v>0.74070000000000003</c:v>
                </c:pt>
                <c:pt idx="6">
                  <c:v>0.27079999999999999</c:v>
                </c:pt>
                <c:pt idx="7">
                  <c:v>0.25</c:v>
                </c:pt>
                <c:pt idx="8">
                  <c:v>0.79169999999999996</c:v>
                </c:pt>
                <c:pt idx="9">
                  <c:v>1</c:v>
                </c:pt>
                <c:pt idx="10">
                  <c:v>0.76670000000000005</c:v>
                </c:pt>
                <c:pt idx="11">
                  <c:v>0.70830000000000004</c:v>
                </c:pt>
                <c:pt idx="12">
                  <c:v>0</c:v>
                </c:pt>
                <c:pt idx="13">
                  <c:v>0.89170000000000005</c:v>
                </c:pt>
                <c:pt idx="14">
                  <c:v>0.25</c:v>
                </c:pt>
              </c:numCache>
            </c:numRef>
          </c:val>
          <c:extLst>
            <c:ext xmlns:c16="http://schemas.microsoft.com/office/drawing/2014/chart" uri="{C3380CC4-5D6E-409C-BE32-E72D297353CC}">
              <c16:uniqueId val="{00000000-4983-495B-9978-0D876F531FC9}"/>
            </c:ext>
          </c:extLst>
        </c:ser>
        <c:ser>
          <c:idx val="1"/>
          <c:order val="1"/>
          <c:tx>
            <c:strRef>
              <c:f>'ANR-2024'!$AA$2</c:f>
              <c:strCache>
                <c:ptCount val="1"/>
                <c:pt idx="0">
                  <c:v>2024</c:v>
                </c:pt>
              </c:strCache>
            </c:strRef>
          </c:tx>
          <c:spPr>
            <a:gradFill rotWithShape="1">
              <a:gsLst>
                <a:gs pos="0">
                  <a:schemeClr val="accent2">
                    <a:shade val="15000"/>
                    <a:satMod val="180000"/>
                  </a:schemeClr>
                </a:gs>
                <a:gs pos="50000">
                  <a:schemeClr val="accent2">
                    <a:shade val="45000"/>
                    <a:satMod val="170000"/>
                  </a:schemeClr>
                </a:gs>
                <a:gs pos="70000">
                  <a:schemeClr val="accent2">
                    <a:tint val="99000"/>
                    <a:shade val="65000"/>
                    <a:satMod val="155000"/>
                  </a:schemeClr>
                </a:gs>
                <a:gs pos="100000">
                  <a:schemeClr val="accent2">
                    <a:tint val="95500"/>
                    <a:shade val="100000"/>
                    <a:satMod val="155000"/>
                  </a:schemeClr>
                </a:gs>
              </a:gsLst>
              <a:lin ang="16200000" scaled="0"/>
            </a:gradFill>
            <a:ln>
              <a:noFill/>
            </a:ln>
            <a:effectLst>
              <a:outerShdw blurRad="50800" dist="381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'ANR-2024'!$Y$3:$Y$17</c:f>
              <c:strCache>
                <c:ptCount val="15"/>
                <c:pt idx="0">
                  <c:v>Bahrain</c:v>
                </c:pt>
                <c:pt idx="1">
                  <c:v>Egypt</c:v>
                </c:pt>
                <c:pt idx="2">
                  <c:v>Iran</c:v>
                </c:pt>
                <c:pt idx="3">
                  <c:v>Iraq</c:v>
                </c:pt>
                <c:pt idx="4">
                  <c:v>Jordan</c:v>
                </c:pt>
                <c:pt idx="5">
                  <c:v>Kuwait</c:v>
                </c:pt>
                <c:pt idx="6">
                  <c:v>Lebanon</c:v>
                </c:pt>
                <c:pt idx="7">
                  <c:v>Libya</c:v>
                </c:pt>
                <c:pt idx="8">
                  <c:v>Oman</c:v>
                </c:pt>
                <c:pt idx="9">
                  <c:v>Qatar</c:v>
                </c:pt>
                <c:pt idx="10">
                  <c:v>Saudi Arabia</c:v>
                </c:pt>
                <c:pt idx="11">
                  <c:v>Sudan</c:v>
                </c:pt>
                <c:pt idx="12">
                  <c:v>Syria</c:v>
                </c:pt>
                <c:pt idx="13">
                  <c:v>UAE</c:v>
                </c:pt>
                <c:pt idx="14">
                  <c:v>Yemen</c:v>
                </c:pt>
              </c:strCache>
            </c:strRef>
          </c:cat>
          <c:val>
            <c:numRef>
              <c:f>'ANR-2024'!$AA$3:$AA$17</c:f>
              <c:numCache>
                <c:formatCode>0.00%</c:formatCode>
                <c:ptCount val="15"/>
                <c:pt idx="0">
                  <c:v>0.92</c:v>
                </c:pt>
                <c:pt idx="1">
                  <c:v>0.61080000000000001</c:v>
                </c:pt>
                <c:pt idx="2">
                  <c:v>0.38890000000000002</c:v>
                </c:pt>
                <c:pt idx="3">
                  <c:v>0.74070000000000003</c:v>
                </c:pt>
                <c:pt idx="4">
                  <c:v>0.71299999999999997</c:v>
                </c:pt>
                <c:pt idx="5">
                  <c:v>0.74070000000000003</c:v>
                </c:pt>
                <c:pt idx="6">
                  <c:v>0.27079999999999999</c:v>
                </c:pt>
                <c:pt idx="7">
                  <c:v>0.25</c:v>
                </c:pt>
                <c:pt idx="8">
                  <c:v>0.87039999999999995</c:v>
                </c:pt>
                <c:pt idx="9">
                  <c:v>0.9667</c:v>
                </c:pt>
                <c:pt idx="10">
                  <c:v>0.80830000000000002</c:v>
                </c:pt>
                <c:pt idx="11">
                  <c:v>0.70830000000000004</c:v>
                </c:pt>
                <c:pt idx="12">
                  <c:v>0</c:v>
                </c:pt>
                <c:pt idx="13">
                  <c:v>0.98750000000000004</c:v>
                </c:pt>
                <c:pt idx="14">
                  <c:v>0.25</c:v>
                </c:pt>
              </c:numCache>
            </c:numRef>
          </c:val>
          <c:extLst>
            <c:ext xmlns:c16="http://schemas.microsoft.com/office/drawing/2014/chart" uri="{C3380CC4-5D6E-409C-BE32-E72D297353CC}">
              <c16:uniqueId val="{00000001-4983-495B-9978-0D876F531FC9}"/>
            </c:ext>
          </c:extLst>
        </c:ser>
        <c:dLbls>
          <c:dLblPos val="outEnd"/>
          <c:showLegendKey val="0"/>
          <c:showVal val="1"/>
          <c:showCatName val="0"/>
          <c:showSerName val="0"/>
          <c:showPercent val="0"/>
          <c:showBubbleSize val="0"/>
        </c:dLbls>
        <c:gapWidth val="100"/>
        <c:overlap val="-24"/>
        <c:axId val="762206016"/>
        <c:axId val="762206976"/>
      </c:barChart>
      <c:catAx>
        <c:axId val="7622060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2206976"/>
        <c:crosses val="autoZero"/>
        <c:auto val="1"/>
        <c:lblAlgn val="ctr"/>
        <c:lblOffset val="100"/>
        <c:noMultiLvlLbl val="0"/>
      </c:catAx>
      <c:valAx>
        <c:axId val="762206976"/>
        <c:scaling>
          <c:orientation val="minMax"/>
          <c:max val="1"/>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62206016"/>
        <c:crosses val="autoZero"/>
        <c:crossBetween val="between"/>
      </c:valAx>
      <c:spPr>
        <a:noFill/>
        <a:ln>
          <a:noFill/>
        </a:ln>
        <a:effectLst/>
      </c:spPr>
    </c:plotArea>
    <c:legend>
      <c:legendPos val="b"/>
      <c:layout>
        <c:manualLayout>
          <c:xMode val="edge"/>
          <c:yMode val="edge"/>
          <c:x val="0.39414161994749075"/>
          <c:y val="0.89212481617292905"/>
          <c:w val="0.19530483589238831"/>
          <c:h val="9.6494968286983326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22</xdr:col>
      <xdr:colOff>0</xdr:colOff>
      <xdr:row>23</xdr:row>
      <xdr:rowOff>876300</xdr:rowOff>
    </xdr:from>
    <xdr:to>
      <xdr:col>23</xdr:col>
      <xdr:colOff>27952</xdr:colOff>
      <xdr:row>23</xdr:row>
      <xdr:rowOff>1268483</xdr:rowOff>
    </xdr:to>
    <xdr:sp macro="" textlink="">
      <xdr:nvSpPr>
        <xdr:cNvPr id="57" name="Arrow: Up 56">
          <a:extLst>
            <a:ext uri="{FF2B5EF4-FFF2-40B4-BE49-F238E27FC236}">
              <a16:creationId xmlns:a16="http://schemas.microsoft.com/office/drawing/2014/main" id="{FCC51DA0-0445-4017-95AE-7E2254FB956B}"/>
            </a:ext>
          </a:extLst>
        </xdr:cNvPr>
        <xdr:cNvSpPr/>
      </xdr:nvSpPr>
      <xdr:spPr>
        <a:xfrm>
          <a:off x="30556200" y="90373200"/>
          <a:ext cx="77407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25</xdr:row>
      <xdr:rowOff>495300</xdr:rowOff>
    </xdr:from>
    <xdr:to>
      <xdr:col>23</xdr:col>
      <xdr:colOff>27952</xdr:colOff>
      <xdr:row>25</xdr:row>
      <xdr:rowOff>887483</xdr:rowOff>
    </xdr:to>
    <xdr:sp macro="" textlink="">
      <xdr:nvSpPr>
        <xdr:cNvPr id="59" name="Arrow: Up 58">
          <a:extLst>
            <a:ext uri="{FF2B5EF4-FFF2-40B4-BE49-F238E27FC236}">
              <a16:creationId xmlns:a16="http://schemas.microsoft.com/office/drawing/2014/main" id="{37086F09-199C-4E62-A78B-0BF485DA4490}"/>
            </a:ext>
          </a:extLst>
        </xdr:cNvPr>
        <xdr:cNvSpPr/>
      </xdr:nvSpPr>
      <xdr:spPr>
        <a:xfrm>
          <a:off x="30556200" y="92525850"/>
          <a:ext cx="77407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55</xdr:row>
      <xdr:rowOff>508000</xdr:rowOff>
    </xdr:from>
    <xdr:to>
      <xdr:col>23</xdr:col>
      <xdr:colOff>15252</xdr:colOff>
      <xdr:row>56</xdr:row>
      <xdr:rowOff>11183</xdr:rowOff>
    </xdr:to>
    <xdr:sp macro="" textlink="">
      <xdr:nvSpPr>
        <xdr:cNvPr id="80" name="Arrow: Up 79">
          <a:extLst>
            <a:ext uri="{FF2B5EF4-FFF2-40B4-BE49-F238E27FC236}">
              <a16:creationId xmlns:a16="http://schemas.microsoft.com/office/drawing/2014/main" id="{8EC48377-DF2E-4981-AB80-E9405DDB7FBB}"/>
            </a:ext>
          </a:extLst>
        </xdr:cNvPr>
        <xdr:cNvSpPr/>
      </xdr:nvSpPr>
      <xdr:spPr>
        <a:xfrm>
          <a:off x="30546675" y="151847550"/>
          <a:ext cx="764552"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46</xdr:row>
      <xdr:rowOff>0</xdr:rowOff>
    </xdr:from>
    <xdr:to>
      <xdr:col>23</xdr:col>
      <xdr:colOff>26206</xdr:colOff>
      <xdr:row>46</xdr:row>
      <xdr:rowOff>360581</xdr:rowOff>
    </xdr:to>
    <xdr:sp macro="" textlink="">
      <xdr:nvSpPr>
        <xdr:cNvPr id="131" name="Arrow: Down 130">
          <a:extLst>
            <a:ext uri="{FF2B5EF4-FFF2-40B4-BE49-F238E27FC236}">
              <a16:creationId xmlns:a16="http://schemas.microsoft.com/office/drawing/2014/main" id="{220CA0B3-6E18-4F4E-8399-44806C06D32E}"/>
            </a:ext>
          </a:extLst>
        </xdr:cNvPr>
        <xdr:cNvSpPr/>
      </xdr:nvSpPr>
      <xdr:spPr>
        <a:xfrm>
          <a:off x="30546675" y="138655425"/>
          <a:ext cx="78185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736600</xdr:colOff>
      <xdr:row>56</xdr:row>
      <xdr:rowOff>0</xdr:rowOff>
    </xdr:from>
    <xdr:to>
      <xdr:col>17</xdr:col>
      <xdr:colOff>23031</xdr:colOff>
      <xdr:row>56</xdr:row>
      <xdr:rowOff>360581</xdr:rowOff>
    </xdr:to>
    <xdr:sp macro="" textlink="">
      <xdr:nvSpPr>
        <xdr:cNvPr id="139" name="Arrow: Down 138">
          <a:extLst>
            <a:ext uri="{FF2B5EF4-FFF2-40B4-BE49-F238E27FC236}">
              <a16:creationId xmlns:a16="http://schemas.microsoft.com/office/drawing/2014/main" id="{184B5BDC-89BD-4166-8BDD-BE9815CC03F1}"/>
            </a:ext>
          </a:extLst>
        </xdr:cNvPr>
        <xdr:cNvSpPr/>
      </xdr:nvSpPr>
      <xdr:spPr>
        <a:xfrm>
          <a:off x="26088975" y="152228550"/>
          <a:ext cx="778681"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736600</xdr:colOff>
      <xdr:row>55</xdr:row>
      <xdr:rowOff>508000</xdr:rowOff>
    </xdr:from>
    <xdr:to>
      <xdr:col>16</xdr:col>
      <xdr:colOff>15252</xdr:colOff>
      <xdr:row>56</xdr:row>
      <xdr:rowOff>11183</xdr:rowOff>
    </xdr:to>
    <xdr:sp macro="" textlink="">
      <xdr:nvSpPr>
        <xdr:cNvPr id="167" name="Arrow: Up 166">
          <a:extLst>
            <a:ext uri="{FF2B5EF4-FFF2-40B4-BE49-F238E27FC236}">
              <a16:creationId xmlns:a16="http://schemas.microsoft.com/office/drawing/2014/main" id="{010A9B36-B63A-44F9-B36A-414CA5BB4E99}"/>
            </a:ext>
          </a:extLst>
        </xdr:cNvPr>
        <xdr:cNvSpPr/>
      </xdr:nvSpPr>
      <xdr:spPr>
        <a:xfrm>
          <a:off x="25346025" y="151847550"/>
          <a:ext cx="764552"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xdr:row>
      <xdr:rowOff>879228</xdr:rowOff>
    </xdr:from>
    <xdr:to>
      <xdr:col>8</xdr:col>
      <xdr:colOff>22509</xdr:colOff>
      <xdr:row>2</xdr:row>
      <xdr:rowOff>1411</xdr:rowOff>
    </xdr:to>
    <xdr:sp macro="" textlink="">
      <xdr:nvSpPr>
        <xdr:cNvPr id="177" name="Arrow: Up 176">
          <a:extLst>
            <a:ext uri="{FF2B5EF4-FFF2-40B4-BE49-F238E27FC236}">
              <a16:creationId xmlns:a16="http://schemas.microsoft.com/office/drawing/2014/main" id="{CDC1A154-2490-4021-995B-A33F8ABC1450}"/>
            </a:ext>
          </a:extLst>
        </xdr:cNvPr>
        <xdr:cNvSpPr/>
      </xdr:nvSpPr>
      <xdr:spPr>
        <a:xfrm>
          <a:off x="18364200" y="1590428"/>
          <a:ext cx="765459"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3</xdr:row>
      <xdr:rowOff>521024</xdr:rowOff>
    </xdr:from>
    <xdr:to>
      <xdr:col>8</xdr:col>
      <xdr:colOff>22509</xdr:colOff>
      <xdr:row>4</xdr:row>
      <xdr:rowOff>24207</xdr:rowOff>
    </xdr:to>
    <xdr:sp macro="" textlink="">
      <xdr:nvSpPr>
        <xdr:cNvPr id="178" name="Arrow: Up 177">
          <a:extLst>
            <a:ext uri="{FF2B5EF4-FFF2-40B4-BE49-F238E27FC236}">
              <a16:creationId xmlns:a16="http://schemas.microsoft.com/office/drawing/2014/main" id="{DB459639-F834-48DD-8129-A32935D91395}"/>
            </a:ext>
          </a:extLst>
        </xdr:cNvPr>
        <xdr:cNvSpPr/>
      </xdr:nvSpPr>
      <xdr:spPr>
        <a:xfrm>
          <a:off x="18364200" y="3772224"/>
          <a:ext cx="765459"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862946</xdr:rowOff>
    </xdr:from>
    <xdr:to>
      <xdr:col>21</xdr:col>
      <xdr:colOff>22509</xdr:colOff>
      <xdr:row>1</xdr:row>
      <xdr:rowOff>1261642</xdr:rowOff>
    </xdr:to>
    <xdr:sp macro="" textlink="">
      <xdr:nvSpPr>
        <xdr:cNvPr id="181" name="Arrow: Up 180">
          <a:extLst>
            <a:ext uri="{FF2B5EF4-FFF2-40B4-BE49-F238E27FC236}">
              <a16:creationId xmlns:a16="http://schemas.microsoft.com/office/drawing/2014/main" id="{679F833B-0863-492E-9E75-F34689B0E45D}"/>
            </a:ext>
          </a:extLst>
        </xdr:cNvPr>
        <xdr:cNvSpPr/>
      </xdr:nvSpPr>
      <xdr:spPr>
        <a:xfrm>
          <a:off x="28022550" y="1574146"/>
          <a:ext cx="765459" cy="398696"/>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504742</xdr:rowOff>
    </xdr:from>
    <xdr:to>
      <xdr:col>21</xdr:col>
      <xdr:colOff>22509</xdr:colOff>
      <xdr:row>4</xdr:row>
      <xdr:rowOff>7925</xdr:rowOff>
    </xdr:to>
    <xdr:sp macro="" textlink="">
      <xdr:nvSpPr>
        <xdr:cNvPr id="182" name="Arrow: Up 181">
          <a:extLst>
            <a:ext uri="{FF2B5EF4-FFF2-40B4-BE49-F238E27FC236}">
              <a16:creationId xmlns:a16="http://schemas.microsoft.com/office/drawing/2014/main" id="{CCBBAA2D-F7F8-4E1E-B3BD-40D80BB6D306}"/>
            </a:ext>
          </a:extLst>
        </xdr:cNvPr>
        <xdr:cNvSpPr/>
      </xdr:nvSpPr>
      <xdr:spPr>
        <a:xfrm>
          <a:off x="28022550" y="3755942"/>
          <a:ext cx="765459"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732692</xdr:colOff>
      <xdr:row>2</xdr:row>
      <xdr:rowOff>0</xdr:rowOff>
    </xdr:from>
    <xdr:to>
      <xdr:col>17</xdr:col>
      <xdr:colOff>25800</xdr:colOff>
      <xdr:row>2</xdr:row>
      <xdr:rowOff>373281</xdr:rowOff>
    </xdr:to>
    <xdr:sp macro="" textlink="">
      <xdr:nvSpPr>
        <xdr:cNvPr id="183" name="Arrow: Down 182">
          <a:extLst>
            <a:ext uri="{FF2B5EF4-FFF2-40B4-BE49-F238E27FC236}">
              <a16:creationId xmlns:a16="http://schemas.microsoft.com/office/drawing/2014/main" id="{97E289F4-62C5-4383-A379-5199323387DE}"/>
            </a:ext>
          </a:extLst>
        </xdr:cNvPr>
        <xdr:cNvSpPr/>
      </xdr:nvSpPr>
      <xdr:spPr>
        <a:xfrm>
          <a:off x="25040492" y="1981200"/>
          <a:ext cx="779008" cy="3732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732692</xdr:colOff>
      <xdr:row>4</xdr:row>
      <xdr:rowOff>0</xdr:rowOff>
    </xdr:from>
    <xdr:to>
      <xdr:col>17</xdr:col>
      <xdr:colOff>25800</xdr:colOff>
      <xdr:row>4</xdr:row>
      <xdr:rowOff>373281</xdr:rowOff>
    </xdr:to>
    <xdr:sp macro="" textlink="">
      <xdr:nvSpPr>
        <xdr:cNvPr id="184" name="Arrow: Down 183">
          <a:extLst>
            <a:ext uri="{FF2B5EF4-FFF2-40B4-BE49-F238E27FC236}">
              <a16:creationId xmlns:a16="http://schemas.microsoft.com/office/drawing/2014/main" id="{7C644342-DB1E-4A2C-A234-DCF6838BB78F}"/>
            </a:ext>
          </a:extLst>
        </xdr:cNvPr>
        <xdr:cNvSpPr/>
      </xdr:nvSpPr>
      <xdr:spPr>
        <a:xfrm>
          <a:off x="25040492" y="4140200"/>
          <a:ext cx="779008" cy="3732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23</xdr:row>
      <xdr:rowOff>876300</xdr:rowOff>
    </xdr:from>
    <xdr:to>
      <xdr:col>23</xdr:col>
      <xdr:colOff>27952</xdr:colOff>
      <xdr:row>23</xdr:row>
      <xdr:rowOff>1268483</xdr:rowOff>
    </xdr:to>
    <xdr:sp macro="" textlink="">
      <xdr:nvSpPr>
        <xdr:cNvPr id="192" name="Arrow: Up 191">
          <a:extLst>
            <a:ext uri="{FF2B5EF4-FFF2-40B4-BE49-F238E27FC236}">
              <a16:creationId xmlns:a16="http://schemas.microsoft.com/office/drawing/2014/main" id="{AB9E4837-11C0-4E04-9B68-F92DE5F538CA}"/>
            </a:ext>
          </a:extLst>
        </xdr:cNvPr>
        <xdr:cNvSpPr/>
      </xdr:nvSpPr>
      <xdr:spPr>
        <a:xfrm>
          <a:off x="29508450" y="30022800"/>
          <a:ext cx="77090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25</xdr:row>
      <xdr:rowOff>495300</xdr:rowOff>
    </xdr:from>
    <xdr:to>
      <xdr:col>23</xdr:col>
      <xdr:colOff>27952</xdr:colOff>
      <xdr:row>25</xdr:row>
      <xdr:rowOff>887483</xdr:rowOff>
    </xdr:to>
    <xdr:sp macro="" textlink="">
      <xdr:nvSpPr>
        <xdr:cNvPr id="193" name="Arrow: Up 192">
          <a:extLst>
            <a:ext uri="{FF2B5EF4-FFF2-40B4-BE49-F238E27FC236}">
              <a16:creationId xmlns:a16="http://schemas.microsoft.com/office/drawing/2014/main" id="{33AC7616-1CF5-4616-A838-1128A9F5E205}"/>
            </a:ext>
          </a:extLst>
        </xdr:cNvPr>
        <xdr:cNvSpPr/>
      </xdr:nvSpPr>
      <xdr:spPr>
        <a:xfrm>
          <a:off x="29508450" y="32181800"/>
          <a:ext cx="77090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732692</xdr:colOff>
      <xdr:row>25</xdr:row>
      <xdr:rowOff>504742</xdr:rowOff>
    </xdr:from>
    <xdr:to>
      <xdr:col>11</xdr:col>
      <xdr:colOff>11670</xdr:colOff>
      <xdr:row>26</xdr:row>
      <xdr:rowOff>1412</xdr:rowOff>
    </xdr:to>
    <xdr:sp macro="" textlink="">
      <xdr:nvSpPr>
        <xdr:cNvPr id="194" name="Arrow: Up 193">
          <a:extLst>
            <a:ext uri="{FF2B5EF4-FFF2-40B4-BE49-F238E27FC236}">
              <a16:creationId xmlns:a16="http://schemas.microsoft.com/office/drawing/2014/main" id="{E6AF723C-136B-478D-AF2E-922459EF51A9}"/>
            </a:ext>
          </a:extLst>
        </xdr:cNvPr>
        <xdr:cNvSpPr/>
      </xdr:nvSpPr>
      <xdr:spPr>
        <a:xfrm>
          <a:off x="20582792" y="32191242"/>
          <a:ext cx="764878" cy="385670"/>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0</xdr:colOff>
      <xdr:row>23</xdr:row>
      <xdr:rowOff>846664</xdr:rowOff>
    </xdr:from>
    <xdr:to>
      <xdr:col>11</xdr:col>
      <xdr:colOff>27952</xdr:colOff>
      <xdr:row>23</xdr:row>
      <xdr:rowOff>1238847</xdr:rowOff>
    </xdr:to>
    <xdr:sp macro="" textlink="">
      <xdr:nvSpPr>
        <xdr:cNvPr id="195" name="Arrow: Up 194">
          <a:extLst>
            <a:ext uri="{FF2B5EF4-FFF2-40B4-BE49-F238E27FC236}">
              <a16:creationId xmlns:a16="http://schemas.microsoft.com/office/drawing/2014/main" id="{069816FC-BEC8-472B-9743-0D40367BF96F}"/>
            </a:ext>
          </a:extLst>
        </xdr:cNvPr>
        <xdr:cNvSpPr/>
      </xdr:nvSpPr>
      <xdr:spPr>
        <a:xfrm>
          <a:off x="20593050" y="29993164"/>
          <a:ext cx="77090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857483</xdr:rowOff>
    </xdr:from>
    <xdr:to>
      <xdr:col>9</xdr:col>
      <xdr:colOff>25683</xdr:colOff>
      <xdr:row>1</xdr:row>
      <xdr:rowOff>1252144</xdr:rowOff>
    </xdr:to>
    <xdr:sp macro="" textlink="">
      <xdr:nvSpPr>
        <xdr:cNvPr id="204" name="Arrow: Up 203">
          <a:extLst>
            <a:ext uri="{FF2B5EF4-FFF2-40B4-BE49-F238E27FC236}">
              <a16:creationId xmlns:a16="http://schemas.microsoft.com/office/drawing/2014/main" id="{9D044200-15C9-4381-95CD-CCD5DDB42531}"/>
            </a:ext>
          </a:extLst>
        </xdr:cNvPr>
        <xdr:cNvSpPr/>
      </xdr:nvSpPr>
      <xdr:spPr>
        <a:xfrm>
          <a:off x="20141890" y="32266751"/>
          <a:ext cx="769098" cy="394661"/>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3</xdr:row>
      <xdr:rowOff>504754</xdr:rowOff>
    </xdr:from>
    <xdr:to>
      <xdr:col>9</xdr:col>
      <xdr:colOff>28858</xdr:colOff>
      <xdr:row>4</xdr:row>
      <xdr:rowOff>13435</xdr:rowOff>
    </xdr:to>
    <xdr:sp macro="" textlink="">
      <xdr:nvSpPr>
        <xdr:cNvPr id="205" name="Arrow: Up 204">
          <a:extLst>
            <a:ext uri="{FF2B5EF4-FFF2-40B4-BE49-F238E27FC236}">
              <a16:creationId xmlns:a16="http://schemas.microsoft.com/office/drawing/2014/main" id="{425CC33F-DCAD-4678-A85B-1C5761475FFC}"/>
            </a:ext>
          </a:extLst>
        </xdr:cNvPr>
        <xdr:cNvSpPr/>
      </xdr:nvSpPr>
      <xdr:spPr>
        <a:xfrm>
          <a:off x="20141890" y="34446278"/>
          <a:ext cx="772273" cy="391486"/>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720182</xdr:colOff>
      <xdr:row>43</xdr:row>
      <xdr:rowOff>1103506</xdr:rowOff>
    </xdr:from>
    <xdr:to>
      <xdr:col>9</xdr:col>
      <xdr:colOff>4720</xdr:colOff>
      <xdr:row>43</xdr:row>
      <xdr:rowOff>1495689</xdr:rowOff>
    </xdr:to>
    <xdr:sp macro="" textlink="">
      <xdr:nvSpPr>
        <xdr:cNvPr id="207" name="Arrow: Up 206">
          <a:extLst>
            <a:ext uri="{FF2B5EF4-FFF2-40B4-BE49-F238E27FC236}">
              <a16:creationId xmlns:a16="http://schemas.microsoft.com/office/drawing/2014/main" id="{4ED81049-16B8-491E-AA76-C07F885DF796}"/>
            </a:ext>
          </a:extLst>
        </xdr:cNvPr>
        <xdr:cNvSpPr/>
      </xdr:nvSpPr>
      <xdr:spPr>
        <a:xfrm>
          <a:off x="20118658" y="135057530"/>
          <a:ext cx="77136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46</xdr:row>
      <xdr:rowOff>0</xdr:rowOff>
    </xdr:from>
    <xdr:to>
      <xdr:col>12</xdr:col>
      <xdr:colOff>38906</xdr:colOff>
      <xdr:row>46</xdr:row>
      <xdr:rowOff>360581</xdr:rowOff>
    </xdr:to>
    <xdr:sp macro="" textlink="">
      <xdr:nvSpPr>
        <xdr:cNvPr id="34" name="Arrow: Down 33">
          <a:extLst>
            <a:ext uri="{FF2B5EF4-FFF2-40B4-BE49-F238E27FC236}">
              <a16:creationId xmlns:a16="http://schemas.microsoft.com/office/drawing/2014/main" id="{330B6E5B-14F8-43CA-B41D-94DAC909AFF9}"/>
            </a:ext>
          </a:extLst>
        </xdr:cNvPr>
        <xdr:cNvSpPr/>
      </xdr:nvSpPr>
      <xdr:spPr>
        <a:xfrm>
          <a:off x="22415500" y="138772900"/>
          <a:ext cx="78820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46</xdr:row>
      <xdr:rowOff>0</xdr:rowOff>
    </xdr:from>
    <xdr:to>
      <xdr:col>18</xdr:col>
      <xdr:colOff>38906</xdr:colOff>
      <xdr:row>46</xdr:row>
      <xdr:rowOff>360581</xdr:rowOff>
    </xdr:to>
    <xdr:sp macro="" textlink="">
      <xdr:nvSpPr>
        <xdr:cNvPr id="96" name="Arrow: Down 95">
          <a:extLst>
            <a:ext uri="{FF2B5EF4-FFF2-40B4-BE49-F238E27FC236}">
              <a16:creationId xmlns:a16="http://schemas.microsoft.com/office/drawing/2014/main" id="{A792DD56-8470-4D93-B157-AC7445C6F458}"/>
            </a:ext>
          </a:extLst>
        </xdr:cNvPr>
        <xdr:cNvSpPr/>
      </xdr:nvSpPr>
      <xdr:spPr>
        <a:xfrm>
          <a:off x="26860500" y="138779250"/>
          <a:ext cx="785031"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730250</xdr:colOff>
      <xdr:row>7</xdr:row>
      <xdr:rowOff>984250</xdr:rowOff>
    </xdr:from>
    <xdr:to>
      <xdr:col>11</xdr:col>
      <xdr:colOff>12077</xdr:colOff>
      <xdr:row>7</xdr:row>
      <xdr:rowOff>1376433</xdr:rowOff>
    </xdr:to>
    <xdr:sp macro="" textlink="">
      <xdr:nvSpPr>
        <xdr:cNvPr id="128" name="Arrow: Up 127">
          <a:extLst>
            <a:ext uri="{FF2B5EF4-FFF2-40B4-BE49-F238E27FC236}">
              <a16:creationId xmlns:a16="http://schemas.microsoft.com/office/drawing/2014/main" id="{851292FA-013F-4E7A-AD08-1DFAA29ED6F9}"/>
            </a:ext>
          </a:extLst>
        </xdr:cNvPr>
        <xdr:cNvSpPr/>
      </xdr:nvSpPr>
      <xdr:spPr>
        <a:xfrm>
          <a:off x="21621750" y="64135000"/>
          <a:ext cx="77407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730250</xdr:colOff>
      <xdr:row>8</xdr:row>
      <xdr:rowOff>0</xdr:rowOff>
    </xdr:from>
    <xdr:to>
      <xdr:col>9</xdr:col>
      <xdr:colOff>23938</xdr:colOff>
      <xdr:row>8</xdr:row>
      <xdr:rowOff>373281</xdr:rowOff>
    </xdr:to>
    <xdr:sp macro="" textlink="">
      <xdr:nvSpPr>
        <xdr:cNvPr id="174" name="Arrow: Down 173">
          <a:extLst>
            <a:ext uri="{FF2B5EF4-FFF2-40B4-BE49-F238E27FC236}">
              <a16:creationId xmlns:a16="http://schemas.microsoft.com/office/drawing/2014/main" id="{E0761C2B-700F-491F-8D00-0D01DB7D9A1C}"/>
            </a:ext>
          </a:extLst>
        </xdr:cNvPr>
        <xdr:cNvSpPr/>
      </xdr:nvSpPr>
      <xdr:spPr>
        <a:xfrm>
          <a:off x="20129500" y="64547750"/>
          <a:ext cx="785938" cy="3732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730250</xdr:colOff>
      <xdr:row>48</xdr:row>
      <xdr:rowOff>0</xdr:rowOff>
    </xdr:from>
    <xdr:to>
      <xdr:col>12</xdr:col>
      <xdr:colOff>23031</xdr:colOff>
      <xdr:row>48</xdr:row>
      <xdr:rowOff>360581</xdr:rowOff>
    </xdr:to>
    <xdr:sp macro="" textlink="">
      <xdr:nvSpPr>
        <xdr:cNvPr id="225" name="Arrow: Down 224">
          <a:extLst>
            <a:ext uri="{FF2B5EF4-FFF2-40B4-BE49-F238E27FC236}">
              <a16:creationId xmlns:a16="http://schemas.microsoft.com/office/drawing/2014/main" id="{91E92DD9-19F4-404A-ADAC-C00C2E379C30}"/>
            </a:ext>
          </a:extLst>
        </xdr:cNvPr>
        <xdr:cNvSpPr/>
      </xdr:nvSpPr>
      <xdr:spPr>
        <a:xfrm>
          <a:off x="22367875" y="141192250"/>
          <a:ext cx="785031"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730250</xdr:colOff>
      <xdr:row>48</xdr:row>
      <xdr:rowOff>0</xdr:rowOff>
    </xdr:from>
    <xdr:to>
      <xdr:col>18</xdr:col>
      <xdr:colOff>23031</xdr:colOff>
      <xdr:row>48</xdr:row>
      <xdr:rowOff>360581</xdr:rowOff>
    </xdr:to>
    <xdr:sp macro="" textlink="">
      <xdr:nvSpPr>
        <xdr:cNvPr id="226" name="Arrow: Down 225">
          <a:extLst>
            <a:ext uri="{FF2B5EF4-FFF2-40B4-BE49-F238E27FC236}">
              <a16:creationId xmlns:a16="http://schemas.microsoft.com/office/drawing/2014/main" id="{9E07D247-AA66-4CBD-9EAC-78165C3FB187}"/>
            </a:ext>
          </a:extLst>
        </xdr:cNvPr>
        <xdr:cNvSpPr/>
      </xdr:nvSpPr>
      <xdr:spPr>
        <a:xfrm>
          <a:off x="26844625" y="141192250"/>
          <a:ext cx="785031"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714375</xdr:colOff>
      <xdr:row>55</xdr:row>
      <xdr:rowOff>492125</xdr:rowOff>
    </xdr:from>
    <xdr:to>
      <xdr:col>7</xdr:col>
      <xdr:colOff>742327</xdr:colOff>
      <xdr:row>55</xdr:row>
      <xdr:rowOff>884308</xdr:rowOff>
    </xdr:to>
    <xdr:sp macro="" textlink="">
      <xdr:nvSpPr>
        <xdr:cNvPr id="234" name="Arrow: Up 233">
          <a:extLst>
            <a:ext uri="{FF2B5EF4-FFF2-40B4-BE49-F238E27FC236}">
              <a16:creationId xmlns:a16="http://schemas.microsoft.com/office/drawing/2014/main" id="{AFE8A4C0-07BC-4C70-954F-49969B2D6F74}"/>
            </a:ext>
          </a:extLst>
        </xdr:cNvPr>
        <xdr:cNvSpPr/>
      </xdr:nvSpPr>
      <xdr:spPr>
        <a:xfrm>
          <a:off x="19367500" y="151971375"/>
          <a:ext cx="77407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730250</xdr:colOff>
      <xdr:row>56</xdr:row>
      <xdr:rowOff>0</xdr:rowOff>
    </xdr:from>
    <xdr:to>
      <xdr:col>13</xdr:col>
      <xdr:colOff>19856</xdr:colOff>
      <xdr:row>56</xdr:row>
      <xdr:rowOff>360581</xdr:rowOff>
    </xdr:to>
    <xdr:sp macro="" textlink="">
      <xdr:nvSpPr>
        <xdr:cNvPr id="235" name="Arrow: Down 234">
          <a:extLst>
            <a:ext uri="{FF2B5EF4-FFF2-40B4-BE49-F238E27FC236}">
              <a16:creationId xmlns:a16="http://schemas.microsoft.com/office/drawing/2014/main" id="{DFE13D9A-ADEB-40CA-B5DF-F26517B76283}"/>
            </a:ext>
          </a:extLst>
        </xdr:cNvPr>
        <xdr:cNvSpPr/>
      </xdr:nvSpPr>
      <xdr:spPr>
        <a:xfrm>
          <a:off x="23114000" y="152368250"/>
          <a:ext cx="78185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730250</xdr:colOff>
      <xdr:row>56</xdr:row>
      <xdr:rowOff>0</xdr:rowOff>
    </xdr:from>
    <xdr:to>
      <xdr:col>20</xdr:col>
      <xdr:colOff>19856</xdr:colOff>
      <xdr:row>56</xdr:row>
      <xdr:rowOff>360581</xdr:rowOff>
    </xdr:to>
    <xdr:sp macro="" textlink="">
      <xdr:nvSpPr>
        <xdr:cNvPr id="236" name="Arrow: Down 235">
          <a:extLst>
            <a:ext uri="{FF2B5EF4-FFF2-40B4-BE49-F238E27FC236}">
              <a16:creationId xmlns:a16="http://schemas.microsoft.com/office/drawing/2014/main" id="{7110CF96-2EDA-4A98-8305-464B481893F4}"/>
            </a:ext>
          </a:extLst>
        </xdr:cNvPr>
        <xdr:cNvSpPr/>
      </xdr:nvSpPr>
      <xdr:spPr>
        <a:xfrm>
          <a:off x="28336875" y="152368250"/>
          <a:ext cx="78185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55</xdr:row>
      <xdr:rowOff>508000</xdr:rowOff>
    </xdr:from>
    <xdr:to>
      <xdr:col>21</xdr:col>
      <xdr:colOff>24777</xdr:colOff>
      <xdr:row>56</xdr:row>
      <xdr:rowOff>11183</xdr:rowOff>
    </xdr:to>
    <xdr:sp macro="" textlink="">
      <xdr:nvSpPr>
        <xdr:cNvPr id="237" name="Arrow: Up 236">
          <a:extLst>
            <a:ext uri="{FF2B5EF4-FFF2-40B4-BE49-F238E27FC236}">
              <a16:creationId xmlns:a16="http://schemas.microsoft.com/office/drawing/2014/main" id="{9CFAD05A-E090-4DC6-A436-9061ABCB77B7}"/>
            </a:ext>
          </a:extLst>
        </xdr:cNvPr>
        <xdr:cNvSpPr/>
      </xdr:nvSpPr>
      <xdr:spPr>
        <a:xfrm>
          <a:off x="29098875" y="151987250"/>
          <a:ext cx="77090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698500</xdr:colOff>
      <xdr:row>1</xdr:row>
      <xdr:rowOff>867834</xdr:rowOff>
    </xdr:from>
    <xdr:to>
      <xdr:col>22</xdr:col>
      <xdr:colOff>721009</xdr:colOff>
      <xdr:row>1</xdr:row>
      <xdr:rowOff>1266530</xdr:rowOff>
    </xdr:to>
    <xdr:sp macro="" textlink="">
      <xdr:nvSpPr>
        <xdr:cNvPr id="17" name="Arrow: Up 16">
          <a:extLst>
            <a:ext uri="{FF2B5EF4-FFF2-40B4-BE49-F238E27FC236}">
              <a16:creationId xmlns:a16="http://schemas.microsoft.com/office/drawing/2014/main" id="{2F87A035-677F-4A68-914F-499D940F966A}"/>
            </a:ext>
          </a:extLst>
        </xdr:cNvPr>
        <xdr:cNvSpPr/>
      </xdr:nvSpPr>
      <xdr:spPr>
        <a:xfrm>
          <a:off x="32702500" y="32321501"/>
          <a:ext cx="763342" cy="398696"/>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730250</xdr:colOff>
      <xdr:row>3</xdr:row>
      <xdr:rowOff>508000</xdr:rowOff>
    </xdr:from>
    <xdr:to>
      <xdr:col>23</xdr:col>
      <xdr:colOff>11925</xdr:colOff>
      <xdr:row>4</xdr:row>
      <xdr:rowOff>17696</xdr:rowOff>
    </xdr:to>
    <xdr:sp macro="" textlink="">
      <xdr:nvSpPr>
        <xdr:cNvPr id="52" name="Arrow: Up 51">
          <a:extLst>
            <a:ext uri="{FF2B5EF4-FFF2-40B4-BE49-F238E27FC236}">
              <a16:creationId xmlns:a16="http://schemas.microsoft.com/office/drawing/2014/main" id="{B65AB1CE-4EC6-4ECE-BC49-21F1629694CC}"/>
            </a:ext>
          </a:extLst>
        </xdr:cNvPr>
        <xdr:cNvSpPr/>
      </xdr:nvSpPr>
      <xdr:spPr>
        <a:xfrm>
          <a:off x="32734250" y="34501667"/>
          <a:ext cx="763342" cy="398696"/>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707572</xdr:colOff>
      <xdr:row>43</xdr:row>
      <xdr:rowOff>1124857</xdr:rowOff>
    </xdr:from>
    <xdr:to>
      <xdr:col>15</xdr:col>
      <xdr:colOff>735967</xdr:colOff>
      <xdr:row>43</xdr:row>
      <xdr:rowOff>1517040</xdr:rowOff>
    </xdr:to>
    <xdr:sp macro="" textlink="">
      <xdr:nvSpPr>
        <xdr:cNvPr id="29" name="Arrow: Up 28">
          <a:extLst>
            <a:ext uri="{FF2B5EF4-FFF2-40B4-BE49-F238E27FC236}">
              <a16:creationId xmlns:a16="http://schemas.microsoft.com/office/drawing/2014/main" id="{9C93DF76-C7B0-4D4E-A437-8E80FC1B34CF}"/>
            </a:ext>
          </a:extLst>
        </xdr:cNvPr>
        <xdr:cNvSpPr/>
      </xdr:nvSpPr>
      <xdr:spPr>
        <a:xfrm>
          <a:off x="27540858" y="140661571"/>
          <a:ext cx="77225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707571</xdr:colOff>
      <xdr:row>47</xdr:row>
      <xdr:rowOff>489857</xdr:rowOff>
    </xdr:from>
    <xdr:to>
      <xdr:col>15</xdr:col>
      <xdr:colOff>735966</xdr:colOff>
      <xdr:row>47</xdr:row>
      <xdr:rowOff>882040</xdr:rowOff>
    </xdr:to>
    <xdr:sp macro="" textlink="">
      <xdr:nvSpPr>
        <xdr:cNvPr id="35" name="Arrow: Up 34">
          <a:extLst>
            <a:ext uri="{FF2B5EF4-FFF2-40B4-BE49-F238E27FC236}">
              <a16:creationId xmlns:a16="http://schemas.microsoft.com/office/drawing/2014/main" id="{190AC299-A608-4C7D-B139-5BC43ADE3861}"/>
            </a:ext>
          </a:extLst>
        </xdr:cNvPr>
        <xdr:cNvSpPr/>
      </xdr:nvSpPr>
      <xdr:spPr>
        <a:xfrm>
          <a:off x="27540857" y="146122571"/>
          <a:ext cx="77225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714375</xdr:colOff>
      <xdr:row>31</xdr:row>
      <xdr:rowOff>2587625</xdr:rowOff>
    </xdr:from>
    <xdr:to>
      <xdr:col>8</xdr:col>
      <xdr:colOff>739478</xdr:colOff>
      <xdr:row>31</xdr:row>
      <xdr:rowOff>2973295</xdr:rowOff>
    </xdr:to>
    <xdr:sp macro="" textlink="">
      <xdr:nvSpPr>
        <xdr:cNvPr id="53" name="Arrow: Up 52">
          <a:extLst>
            <a:ext uri="{FF2B5EF4-FFF2-40B4-BE49-F238E27FC236}">
              <a16:creationId xmlns:a16="http://schemas.microsoft.com/office/drawing/2014/main" id="{F047F207-E6D8-4CED-8719-4C34EFD6A8E6}"/>
            </a:ext>
          </a:extLst>
        </xdr:cNvPr>
        <xdr:cNvSpPr/>
      </xdr:nvSpPr>
      <xdr:spPr>
        <a:xfrm>
          <a:off x="22336125" y="106632375"/>
          <a:ext cx="771228" cy="385670"/>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721178</xdr:colOff>
      <xdr:row>39</xdr:row>
      <xdr:rowOff>884464</xdr:rowOff>
    </xdr:from>
    <xdr:to>
      <xdr:col>8</xdr:col>
      <xdr:colOff>748223</xdr:colOff>
      <xdr:row>40</xdr:row>
      <xdr:rowOff>11182</xdr:rowOff>
    </xdr:to>
    <xdr:sp macro="" textlink="">
      <xdr:nvSpPr>
        <xdr:cNvPr id="7" name="Arrow: Up 6">
          <a:extLst>
            <a:ext uri="{FF2B5EF4-FFF2-40B4-BE49-F238E27FC236}">
              <a16:creationId xmlns:a16="http://schemas.microsoft.com/office/drawing/2014/main" id="{66A4597A-F2FE-40C7-B257-2ABA538CA94A}"/>
            </a:ext>
          </a:extLst>
        </xdr:cNvPr>
        <xdr:cNvSpPr/>
      </xdr:nvSpPr>
      <xdr:spPr>
        <a:xfrm>
          <a:off x="22397357" y="135976178"/>
          <a:ext cx="77543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721177</xdr:colOff>
      <xdr:row>41</xdr:row>
      <xdr:rowOff>517071</xdr:rowOff>
    </xdr:from>
    <xdr:to>
      <xdr:col>8</xdr:col>
      <xdr:colOff>748222</xdr:colOff>
      <xdr:row>42</xdr:row>
      <xdr:rowOff>24790</xdr:rowOff>
    </xdr:to>
    <xdr:sp macro="" textlink="">
      <xdr:nvSpPr>
        <xdr:cNvPr id="8" name="Arrow: Up 7">
          <a:extLst>
            <a:ext uri="{FF2B5EF4-FFF2-40B4-BE49-F238E27FC236}">
              <a16:creationId xmlns:a16="http://schemas.microsoft.com/office/drawing/2014/main" id="{38F6D822-614F-4FEC-BC15-4C6E60E95861}"/>
            </a:ext>
          </a:extLst>
        </xdr:cNvPr>
        <xdr:cNvSpPr/>
      </xdr:nvSpPr>
      <xdr:spPr>
        <a:xfrm>
          <a:off x="22397356" y="138139714"/>
          <a:ext cx="77543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734785</xdr:colOff>
      <xdr:row>55</xdr:row>
      <xdr:rowOff>489857</xdr:rowOff>
    </xdr:from>
    <xdr:to>
      <xdr:col>9</xdr:col>
      <xdr:colOff>13437</xdr:colOff>
      <xdr:row>55</xdr:row>
      <xdr:rowOff>882040</xdr:rowOff>
    </xdr:to>
    <xdr:sp macro="" textlink="">
      <xdr:nvSpPr>
        <xdr:cNvPr id="10" name="Arrow: Up 9">
          <a:extLst>
            <a:ext uri="{FF2B5EF4-FFF2-40B4-BE49-F238E27FC236}">
              <a16:creationId xmlns:a16="http://schemas.microsoft.com/office/drawing/2014/main" id="{EFBDD0C5-B9A4-473C-867A-38CE05326511}"/>
            </a:ext>
          </a:extLst>
        </xdr:cNvPr>
        <xdr:cNvSpPr/>
      </xdr:nvSpPr>
      <xdr:spPr>
        <a:xfrm>
          <a:off x="22410964" y="157135286"/>
          <a:ext cx="775437"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734786</xdr:colOff>
      <xdr:row>35</xdr:row>
      <xdr:rowOff>870858</xdr:rowOff>
    </xdr:from>
    <xdr:to>
      <xdr:col>18</xdr:col>
      <xdr:colOff>7087</xdr:colOff>
      <xdr:row>35</xdr:row>
      <xdr:rowOff>1259866</xdr:rowOff>
    </xdr:to>
    <xdr:sp macro="" textlink="">
      <xdr:nvSpPr>
        <xdr:cNvPr id="12" name="Arrow: Up 11">
          <a:extLst>
            <a:ext uri="{FF2B5EF4-FFF2-40B4-BE49-F238E27FC236}">
              <a16:creationId xmlns:a16="http://schemas.microsoft.com/office/drawing/2014/main" id="{F8A311C4-CB66-459A-8022-CBB07B172920}"/>
            </a:ext>
          </a:extLst>
        </xdr:cNvPr>
        <xdr:cNvSpPr/>
      </xdr:nvSpPr>
      <xdr:spPr>
        <a:xfrm>
          <a:off x="29146500" y="130138715"/>
          <a:ext cx="76908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707572</xdr:colOff>
      <xdr:row>37</xdr:row>
      <xdr:rowOff>1251857</xdr:rowOff>
    </xdr:from>
    <xdr:to>
      <xdr:col>17</xdr:col>
      <xdr:colOff>728266</xdr:colOff>
      <xdr:row>37</xdr:row>
      <xdr:rowOff>1640865</xdr:rowOff>
    </xdr:to>
    <xdr:sp macro="" textlink="">
      <xdr:nvSpPr>
        <xdr:cNvPr id="55" name="Arrow: Up 54">
          <a:extLst>
            <a:ext uri="{FF2B5EF4-FFF2-40B4-BE49-F238E27FC236}">
              <a16:creationId xmlns:a16="http://schemas.microsoft.com/office/drawing/2014/main" id="{668A170C-03ED-4B43-AC07-B693D5D6E43B}"/>
            </a:ext>
          </a:extLst>
        </xdr:cNvPr>
        <xdr:cNvSpPr/>
      </xdr:nvSpPr>
      <xdr:spPr>
        <a:xfrm>
          <a:off x="29119286" y="133050643"/>
          <a:ext cx="76908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734786</xdr:colOff>
      <xdr:row>41</xdr:row>
      <xdr:rowOff>503464</xdr:rowOff>
    </xdr:from>
    <xdr:to>
      <xdr:col>18</xdr:col>
      <xdr:colOff>7087</xdr:colOff>
      <xdr:row>42</xdr:row>
      <xdr:rowOff>8008</xdr:rowOff>
    </xdr:to>
    <xdr:sp macro="" textlink="">
      <xdr:nvSpPr>
        <xdr:cNvPr id="56" name="Arrow: Up 55">
          <a:extLst>
            <a:ext uri="{FF2B5EF4-FFF2-40B4-BE49-F238E27FC236}">
              <a16:creationId xmlns:a16="http://schemas.microsoft.com/office/drawing/2014/main" id="{840BD75F-7C43-48D2-AEBB-E0F7BC60C733}"/>
            </a:ext>
          </a:extLst>
        </xdr:cNvPr>
        <xdr:cNvSpPr/>
      </xdr:nvSpPr>
      <xdr:spPr>
        <a:xfrm>
          <a:off x="29146500" y="138126107"/>
          <a:ext cx="76908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721179</xdr:colOff>
      <xdr:row>55</xdr:row>
      <xdr:rowOff>517072</xdr:rowOff>
    </xdr:from>
    <xdr:to>
      <xdr:col>17</xdr:col>
      <xdr:colOff>741873</xdr:colOff>
      <xdr:row>56</xdr:row>
      <xdr:rowOff>21616</xdr:rowOff>
    </xdr:to>
    <xdr:sp macro="" textlink="">
      <xdr:nvSpPr>
        <xdr:cNvPr id="58" name="Arrow: Up 57">
          <a:extLst>
            <a:ext uri="{FF2B5EF4-FFF2-40B4-BE49-F238E27FC236}">
              <a16:creationId xmlns:a16="http://schemas.microsoft.com/office/drawing/2014/main" id="{70D698D4-ACE0-4A86-BC6F-6C4CFEFFAD36}"/>
            </a:ext>
          </a:extLst>
        </xdr:cNvPr>
        <xdr:cNvSpPr/>
      </xdr:nvSpPr>
      <xdr:spPr>
        <a:xfrm>
          <a:off x="29132893" y="157162501"/>
          <a:ext cx="769087"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734786</xdr:colOff>
      <xdr:row>7</xdr:row>
      <xdr:rowOff>1047750</xdr:rowOff>
    </xdr:from>
    <xdr:to>
      <xdr:col>21</xdr:col>
      <xdr:colOff>13438</xdr:colOff>
      <xdr:row>8</xdr:row>
      <xdr:rowOff>44748</xdr:rowOff>
    </xdr:to>
    <xdr:sp macro="" textlink="">
      <xdr:nvSpPr>
        <xdr:cNvPr id="60" name="Arrow: Up 59">
          <a:extLst>
            <a:ext uri="{FF2B5EF4-FFF2-40B4-BE49-F238E27FC236}">
              <a16:creationId xmlns:a16="http://schemas.microsoft.com/office/drawing/2014/main" id="{60A2D786-7F83-4CCD-9EE7-4EC9EBAA7DF6}"/>
            </a:ext>
          </a:extLst>
        </xdr:cNvPr>
        <xdr:cNvSpPr/>
      </xdr:nvSpPr>
      <xdr:spPr>
        <a:xfrm>
          <a:off x="31391679" y="69491679"/>
          <a:ext cx="775438" cy="39853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721179</xdr:colOff>
      <xdr:row>9</xdr:row>
      <xdr:rowOff>530679</xdr:rowOff>
    </xdr:from>
    <xdr:to>
      <xdr:col>20</xdr:col>
      <xdr:colOff>748224</xdr:colOff>
      <xdr:row>10</xdr:row>
      <xdr:rowOff>44748</xdr:rowOff>
    </xdr:to>
    <xdr:sp macro="" textlink="">
      <xdr:nvSpPr>
        <xdr:cNvPr id="61" name="Arrow: Up 60">
          <a:extLst>
            <a:ext uri="{FF2B5EF4-FFF2-40B4-BE49-F238E27FC236}">
              <a16:creationId xmlns:a16="http://schemas.microsoft.com/office/drawing/2014/main" id="{D9073FAE-9D92-4DD1-826E-AA3D8A71379E}"/>
            </a:ext>
          </a:extLst>
        </xdr:cNvPr>
        <xdr:cNvSpPr/>
      </xdr:nvSpPr>
      <xdr:spPr>
        <a:xfrm>
          <a:off x="31378072" y="71777679"/>
          <a:ext cx="775438" cy="39853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36</xdr:row>
      <xdr:rowOff>0</xdr:rowOff>
    </xdr:from>
    <xdr:to>
      <xdr:col>10</xdr:col>
      <xdr:colOff>38906</xdr:colOff>
      <xdr:row>36</xdr:row>
      <xdr:rowOff>360581</xdr:rowOff>
    </xdr:to>
    <xdr:sp macro="" textlink="">
      <xdr:nvSpPr>
        <xdr:cNvPr id="68" name="Arrow: Down 67">
          <a:extLst>
            <a:ext uri="{FF2B5EF4-FFF2-40B4-BE49-F238E27FC236}">
              <a16:creationId xmlns:a16="http://schemas.microsoft.com/office/drawing/2014/main" id="{6090877E-92BD-4D95-885C-90EE9EBBE7C9}"/>
            </a:ext>
          </a:extLst>
        </xdr:cNvPr>
        <xdr:cNvSpPr/>
      </xdr:nvSpPr>
      <xdr:spPr>
        <a:xfrm>
          <a:off x="23172964" y="130533321"/>
          <a:ext cx="787299"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734786</xdr:colOff>
      <xdr:row>40</xdr:row>
      <xdr:rowOff>0</xdr:rowOff>
    </xdr:from>
    <xdr:to>
      <xdr:col>10</xdr:col>
      <xdr:colOff>25299</xdr:colOff>
      <xdr:row>40</xdr:row>
      <xdr:rowOff>360581</xdr:rowOff>
    </xdr:to>
    <xdr:sp macro="" textlink="">
      <xdr:nvSpPr>
        <xdr:cNvPr id="69" name="Arrow: Down 68">
          <a:extLst>
            <a:ext uri="{FF2B5EF4-FFF2-40B4-BE49-F238E27FC236}">
              <a16:creationId xmlns:a16="http://schemas.microsoft.com/office/drawing/2014/main" id="{BDEC511B-B642-4E0F-AD08-DE236A980897}"/>
            </a:ext>
          </a:extLst>
        </xdr:cNvPr>
        <xdr:cNvSpPr/>
      </xdr:nvSpPr>
      <xdr:spPr>
        <a:xfrm>
          <a:off x="23159357" y="136357179"/>
          <a:ext cx="787299"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734786</xdr:colOff>
      <xdr:row>42</xdr:row>
      <xdr:rowOff>0</xdr:rowOff>
    </xdr:from>
    <xdr:to>
      <xdr:col>10</xdr:col>
      <xdr:colOff>25299</xdr:colOff>
      <xdr:row>42</xdr:row>
      <xdr:rowOff>360581</xdr:rowOff>
    </xdr:to>
    <xdr:sp macro="" textlink="">
      <xdr:nvSpPr>
        <xdr:cNvPr id="70" name="Arrow: Down 69">
          <a:extLst>
            <a:ext uri="{FF2B5EF4-FFF2-40B4-BE49-F238E27FC236}">
              <a16:creationId xmlns:a16="http://schemas.microsoft.com/office/drawing/2014/main" id="{E8B9F143-6777-4272-BAAF-6F3162C03310}"/>
            </a:ext>
          </a:extLst>
        </xdr:cNvPr>
        <xdr:cNvSpPr/>
      </xdr:nvSpPr>
      <xdr:spPr>
        <a:xfrm>
          <a:off x="23159357" y="138507107"/>
          <a:ext cx="787299"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707572</xdr:colOff>
      <xdr:row>51</xdr:row>
      <xdr:rowOff>1156608</xdr:rowOff>
    </xdr:from>
    <xdr:to>
      <xdr:col>9</xdr:col>
      <xdr:colOff>737791</xdr:colOff>
      <xdr:row>52</xdr:row>
      <xdr:rowOff>31141</xdr:rowOff>
    </xdr:to>
    <xdr:sp macro="" textlink="">
      <xdr:nvSpPr>
        <xdr:cNvPr id="71" name="Arrow: Up 70">
          <a:extLst>
            <a:ext uri="{FF2B5EF4-FFF2-40B4-BE49-F238E27FC236}">
              <a16:creationId xmlns:a16="http://schemas.microsoft.com/office/drawing/2014/main" id="{4FF0E993-103E-4900-B232-6772EA60E6A9}"/>
            </a:ext>
          </a:extLst>
        </xdr:cNvPr>
        <xdr:cNvSpPr/>
      </xdr:nvSpPr>
      <xdr:spPr>
        <a:xfrm>
          <a:off x="23132143" y="152985108"/>
          <a:ext cx="778612" cy="39853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734786</xdr:colOff>
      <xdr:row>53</xdr:row>
      <xdr:rowOff>503464</xdr:rowOff>
    </xdr:from>
    <xdr:to>
      <xdr:col>10</xdr:col>
      <xdr:colOff>16612</xdr:colOff>
      <xdr:row>54</xdr:row>
      <xdr:rowOff>17533</xdr:rowOff>
    </xdr:to>
    <xdr:sp macro="" textlink="">
      <xdr:nvSpPr>
        <xdr:cNvPr id="72" name="Arrow: Up 71">
          <a:extLst>
            <a:ext uri="{FF2B5EF4-FFF2-40B4-BE49-F238E27FC236}">
              <a16:creationId xmlns:a16="http://schemas.microsoft.com/office/drawing/2014/main" id="{2F92F909-9E45-4104-84EB-CE49E93DC6CA}"/>
            </a:ext>
          </a:extLst>
        </xdr:cNvPr>
        <xdr:cNvSpPr/>
      </xdr:nvSpPr>
      <xdr:spPr>
        <a:xfrm>
          <a:off x="23159357" y="155379964"/>
          <a:ext cx="778612" cy="39853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693964</xdr:colOff>
      <xdr:row>55</xdr:row>
      <xdr:rowOff>489857</xdr:rowOff>
    </xdr:from>
    <xdr:to>
      <xdr:col>9</xdr:col>
      <xdr:colOff>724183</xdr:colOff>
      <xdr:row>56</xdr:row>
      <xdr:rowOff>3926</xdr:rowOff>
    </xdr:to>
    <xdr:sp macro="" textlink="">
      <xdr:nvSpPr>
        <xdr:cNvPr id="73" name="Arrow: Up 72">
          <a:extLst>
            <a:ext uri="{FF2B5EF4-FFF2-40B4-BE49-F238E27FC236}">
              <a16:creationId xmlns:a16="http://schemas.microsoft.com/office/drawing/2014/main" id="{960DE8EC-035B-4470-8CCB-0A392ED3EF1C}"/>
            </a:ext>
          </a:extLst>
        </xdr:cNvPr>
        <xdr:cNvSpPr/>
      </xdr:nvSpPr>
      <xdr:spPr>
        <a:xfrm>
          <a:off x="23118535" y="157135286"/>
          <a:ext cx="778612" cy="39853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9071</xdr:colOff>
      <xdr:row>47</xdr:row>
      <xdr:rowOff>508000</xdr:rowOff>
    </xdr:from>
    <xdr:to>
      <xdr:col>9</xdr:col>
      <xdr:colOff>37466</xdr:colOff>
      <xdr:row>48</xdr:row>
      <xdr:rowOff>11183</xdr:rowOff>
    </xdr:to>
    <xdr:sp macro="" textlink="">
      <xdr:nvSpPr>
        <xdr:cNvPr id="32" name="Arrow: Up 31">
          <a:extLst>
            <a:ext uri="{FF2B5EF4-FFF2-40B4-BE49-F238E27FC236}">
              <a16:creationId xmlns:a16="http://schemas.microsoft.com/office/drawing/2014/main" id="{823B9DE7-D33E-41FB-8A91-0EDC2EDFA851}"/>
            </a:ext>
          </a:extLst>
        </xdr:cNvPr>
        <xdr:cNvSpPr/>
      </xdr:nvSpPr>
      <xdr:spPr>
        <a:xfrm>
          <a:off x="22379214" y="146167929"/>
          <a:ext cx="772252" cy="392183"/>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736600</xdr:colOff>
      <xdr:row>36</xdr:row>
      <xdr:rowOff>0</xdr:rowOff>
    </xdr:from>
    <xdr:to>
      <xdr:col>11</xdr:col>
      <xdr:colOff>26206</xdr:colOff>
      <xdr:row>36</xdr:row>
      <xdr:rowOff>360581</xdr:rowOff>
    </xdr:to>
    <xdr:sp macro="" textlink="">
      <xdr:nvSpPr>
        <xdr:cNvPr id="74" name="Arrow: Down 73">
          <a:extLst>
            <a:ext uri="{FF2B5EF4-FFF2-40B4-BE49-F238E27FC236}">
              <a16:creationId xmlns:a16="http://schemas.microsoft.com/office/drawing/2014/main" id="{3D54C2D6-3978-4C85-BCAB-9815B12122CB}"/>
            </a:ext>
          </a:extLst>
        </xdr:cNvPr>
        <xdr:cNvSpPr/>
      </xdr:nvSpPr>
      <xdr:spPr>
        <a:xfrm>
          <a:off x="23888700" y="130683000"/>
          <a:ext cx="78820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736600</xdr:colOff>
      <xdr:row>42</xdr:row>
      <xdr:rowOff>0</xdr:rowOff>
    </xdr:from>
    <xdr:to>
      <xdr:col>11</xdr:col>
      <xdr:colOff>26206</xdr:colOff>
      <xdr:row>42</xdr:row>
      <xdr:rowOff>360581</xdr:rowOff>
    </xdr:to>
    <xdr:sp macro="" textlink="">
      <xdr:nvSpPr>
        <xdr:cNvPr id="75" name="Arrow: Down 74">
          <a:extLst>
            <a:ext uri="{FF2B5EF4-FFF2-40B4-BE49-F238E27FC236}">
              <a16:creationId xmlns:a16="http://schemas.microsoft.com/office/drawing/2014/main" id="{D590216B-0B21-4923-8BB9-18DC60EB3EA1}"/>
            </a:ext>
          </a:extLst>
        </xdr:cNvPr>
        <xdr:cNvSpPr/>
      </xdr:nvSpPr>
      <xdr:spPr>
        <a:xfrm>
          <a:off x="23888700" y="138684000"/>
          <a:ext cx="78820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736600</xdr:colOff>
      <xdr:row>2</xdr:row>
      <xdr:rowOff>0</xdr:rowOff>
    </xdr:from>
    <xdr:to>
      <xdr:col>12</xdr:col>
      <xdr:colOff>24090</xdr:colOff>
      <xdr:row>2</xdr:row>
      <xdr:rowOff>362586</xdr:rowOff>
    </xdr:to>
    <xdr:sp macro="" textlink="">
      <xdr:nvSpPr>
        <xdr:cNvPr id="76" name="Arrow: Down 75">
          <a:extLst>
            <a:ext uri="{FF2B5EF4-FFF2-40B4-BE49-F238E27FC236}">
              <a16:creationId xmlns:a16="http://schemas.microsoft.com/office/drawing/2014/main" id="{FF95E952-1AA1-41DB-8251-986EE871E906}"/>
            </a:ext>
          </a:extLst>
        </xdr:cNvPr>
        <xdr:cNvSpPr/>
      </xdr:nvSpPr>
      <xdr:spPr>
        <a:xfrm>
          <a:off x="24638000" y="32727900"/>
          <a:ext cx="786090" cy="362586"/>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37</xdr:row>
      <xdr:rowOff>1244600</xdr:rowOff>
    </xdr:from>
    <xdr:to>
      <xdr:col>21</xdr:col>
      <xdr:colOff>20694</xdr:colOff>
      <xdr:row>37</xdr:row>
      <xdr:rowOff>1633608</xdr:rowOff>
    </xdr:to>
    <xdr:sp macro="" textlink="">
      <xdr:nvSpPr>
        <xdr:cNvPr id="77" name="Arrow: Up 76">
          <a:extLst>
            <a:ext uri="{FF2B5EF4-FFF2-40B4-BE49-F238E27FC236}">
              <a16:creationId xmlns:a16="http://schemas.microsoft.com/office/drawing/2014/main" id="{7E0F4527-4D63-4B1E-8E36-F6A3668CCF9F}"/>
            </a:ext>
          </a:extLst>
        </xdr:cNvPr>
        <xdr:cNvSpPr/>
      </xdr:nvSpPr>
      <xdr:spPr>
        <a:xfrm>
          <a:off x="31394400" y="1331976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723900</xdr:colOff>
      <xdr:row>41</xdr:row>
      <xdr:rowOff>520700</xdr:rowOff>
    </xdr:from>
    <xdr:to>
      <xdr:col>20</xdr:col>
      <xdr:colOff>744594</xdr:colOff>
      <xdr:row>42</xdr:row>
      <xdr:rowOff>20708</xdr:rowOff>
    </xdr:to>
    <xdr:sp macro="" textlink="">
      <xdr:nvSpPr>
        <xdr:cNvPr id="78" name="Arrow: Up 77">
          <a:extLst>
            <a:ext uri="{FF2B5EF4-FFF2-40B4-BE49-F238E27FC236}">
              <a16:creationId xmlns:a16="http://schemas.microsoft.com/office/drawing/2014/main" id="{8027064A-955B-4749-847B-55346165644E}"/>
            </a:ext>
          </a:extLst>
        </xdr:cNvPr>
        <xdr:cNvSpPr/>
      </xdr:nvSpPr>
      <xdr:spPr>
        <a:xfrm>
          <a:off x="31369000" y="1383157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4</xdr:row>
      <xdr:rowOff>0</xdr:rowOff>
    </xdr:from>
    <xdr:to>
      <xdr:col>12</xdr:col>
      <xdr:colOff>36790</xdr:colOff>
      <xdr:row>4</xdr:row>
      <xdr:rowOff>362586</xdr:rowOff>
    </xdr:to>
    <xdr:sp macro="" textlink="">
      <xdr:nvSpPr>
        <xdr:cNvPr id="82" name="Arrow: Down 81">
          <a:extLst>
            <a:ext uri="{FF2B5EF4-FFF2-40B4-BE49-F238E27FC236}">
              <a16:creationId xmlns:a16="http://schemas.microsoft.com/office/drawing/2014/main" id="{7CB9C116-1A04-4801-AFDB-7DC8D915A0E1}"/>
            </a:ext>
          </a:extLst>
        </xdr:cNvPr>
        <xdr:cNvSpPr/>
      </xdr:nvSpPr>
      <xdr:spPr>
        <a:xfrm>
          <a:off x="24650700" y="34886900"/>
          <a:ext cx="786090" cy="362586"/>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736600</xdr:colOff>
      <xdr:row>10</xdr:row>
      <xdr:rowOff>0</xdr:rowOff>
    </xdr:from>
    <xdr:to>
      <xdr:col>9</xdr:col>
      <xdr:colOff>30288</xdr:colOff>
      <xdr:row>10</xdr:row>
      <xdr:rowOff>373281</xdr:rowOff>
    </xdr:to>
    <xdr:sp macro="" textlink="">
      <xdr:nvSpPr>
        <xdr:cNvPr id="86" name="Arrow: Down 85">
          <a:extLst>
            <a:ext uri="{FF2B5EF4-FFF2-40B4-BE49-F238E27FC236}">
              <a16:creationId xmlns:a16="http://schemas.microsoft.com/office/drawing/2014/main" id="{C15456D6-051C-40C4-9CD5-46985661F101}"/>
            </a:ext>
          </a:extLst>
        </xdr:cNvPr>
        <xdr:cNvSpPr/>
      </xdr:nvSpPr>
      <xdr:spPr>
        <a:xfrm>
          <a:off x="22390100" y="72199500"/>
          <a:ext cx="792288" cy="3732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723900</xdr:colOff>
      <xdr:row>9</xdr:row>
      <xdr:rowOff>520700</xdr:rowOff>
    </xdr:from>
    <xdr:to>
      <xdr:col>10</xdr:col>
      <xdr:colOff>744595</xdr:colOff>
      <xdr:row>10</xdr:row>
      <xdr:rowOff>34769</xdr:rowOff>
    </xdr:to>
    <xdr:sp macro="" textlink="">
      <xdr:nvSpPr>
        <xdr:cNvPr id="87" name="Arrow: Up 86">
          <a:extLst>
            <a:ext uri="{FF2B5EF4-FFF2-40B4-BE49-F238E27FC236}">
              <a16:creationId xmlns:a16="http://schemas.microsoft.com/office/drawing/2014/main" id="{AE87F991-4FCE-433B-BD78-BBB1B3E93823}"/>
            </a:ext>
          </a:extLst>
        </xdr:cNvPr>
        <xdr:cNvSpPr/>
      </xdr:nvSpPr>
      <xdr:spPr>
        <a:xfrm>
          <a:off x="23876000" y="718312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9</xdr:row>
      <xdr:rowOff>508000</xdr:rowOff>
    </xdr:from>
    <xdr:to>
      <xdr:col>23</xdr:col>
      <xdr:colOff>7995</xdr:colOff>
      <xdr:row>10</xdr:row>
      <xdr:rowOff>22069</xdr:rowOff>
    </xdr:to>
    <xdr:sp macro="" textlink="">
      <xdr:nvSpPr>
        <xdr:cNvPr id="88" name="Arrow: Up 87">
          <a:extLst>
            <a:ext uri="{FF2B5EF4-FFF2-40B4-BE49-F238E27FC236}">
              <a16:creationId xmlns:a16="http://schemas.microsoft.com/office/drawing/2014/main" id="{ADF89396-56BD-4EF9-9430-AB71B080D569}"/>
            </a:ext>
          </a:extLst>
        </xdr:cNvPr>
        <xdr:cNvSpPr/>
      </xdr:nvSpPr>
      <xdr:spPr>
        <a:xfrm>
          <a:off x="32880300" y="718185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736600</xdr:colOff>
      <xdr:row>11</xdr:row>
      <xdr:rowOff>2501900</xdr:rowOff>
    </xdr:from>
    <xdr:to>
      <xdr:col>11</xdr:col>
      <xdr:colOff>7995</xdr:colOff>
      <xdr:row>11</xdr:row>
      <xdr:rowOff>2904969</xdr:rowOff>
    </xdr:to>
    <xdr:sp macro="" textlink="">
      <xdr:nvSpPr>
        <xdr:cNvPr id="90" name="Arrow: Up 89">
          <a:extLst>
            <a:ext uri="{FF2B5EF4-FFF2-40B4-BE49-F238E27FC236}">
              <a16:creationId xmlns:a16="http://schemas.microsoft.com/office/drawing/2014/main" id="{2597C36A-B5E9-494E-8171-515056405576}"/>
            </a:ext>
          </a:extLst>
        </xdr:cNvPr>
        <xdr:cNvSpPr/>
      </xdr:nvSpPr>
      <xdr:spPr>
        <a:xfrm>
          <a:off x="23888700" y="755904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11</xdr:row>
      <xdr:rowOff>2501900</xdr:rowOff>
    </xdr:from>
    <xdr:to>
      <xdr:col>23</xdr:col>
      <xdr:colOff>7995</xdr:colOff>
      <xdr:row>11</xdr:row>
      <xdr:rowOff>2904969</xdr:rowOff>
    </xdr:to>
    <xdr:sp macro="" textlink="">
      <xdr:nvSpPr>
        <xdr:cNvPr id="91" name="Arrow: Up 90">
          <a:extLst>
            <a:ext uri="{FF2B5EF4-FFF2-40B4-BE49-F238E27FC236}">
              <a16:creationId xmlns:a16="http://schemas.microsoft.com/office/drawing/2014/main" id="{4B2E3441-C65E-4EA3-BD79-AD3448709776}"/>
            </a:ext>
          </a:extLst>
        </xdr:cNvPr>
        <xdr:cNvSpPr/>
      </xdr:nvSpPr>
      <xdr:spPr>
        <a:xfrm>
          <a:off x="32880300" y="755904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736600</xdr:colOff>
      <xdr:row>13</xdr:row>
      <xdr:rowOff>495300</xdr:rowOff>
    </xdr:from>
    <xdr:to>
      <xdr:col>11</xdr:col>
      <xdr:colOff>7995</xdr:colOff>
      <xdr:row>14</xdr:row>
      <xdr:rowOff>9369</xdr:rowOff>
    </xdr:to>
    <xdr:sp macro="" textlink="">
      <xdr:nvSpPr>
        <xdr:cNvPr id="92" name="Arrow: Up 91">
          <a:extLst>
            <a:ext uri="{FF2B5EF4-FFF2-40B4-BE49-F238E27FC236}">
              <a16:creationId xmlns:a16="http://schemas.microsoft.com/office/drawing/2014/main" id="{9ED257D9-FCF4-4172-8AC0-FFD6583642C0}"/>
            </a:ext>
          </a:extLst>
        </xdr:cNvPr>
        <xdr:cNvSpPr/>
      </xdr:nvSpPr>
      <xdr:spPr>
        <a:xfrm>
          <a:off x="23888700" y="790448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13</xdr:row>
      <xdr:rowOff>482600</xdr:rowOff>
    </xdr:from>
    <xdr:to>
      <xdr:col>23</xdr:col>
      <xdr:colOff>7995</xdr:colOff>
      <xdr:row>13</xdr:row>
      <xdr:rowOff>885669</xdr:rowOff>
    </xdr:to>
    <xdr:sp macro="" textlink="">
      <xdr:nvSpPr>
        <xdr:cNvPr id="93" name="Arrow: Up 92">
          <a:extLst>
            <a:ext uri="{FF2B5EF4-FFF2-40B4-BE49-F238E27FC236}">
              <a16:creationId xmlns:a16="http://schemas.microsoft.com/office/drawing/2014/main" id="{62372467-F232-482B-A0D2-7A5A5925B172}"/>
            </a:ext>
          </a:extLst>
        </xdr:cNvPr>
        <xdr:cNvSpPr/>
      </xdr:nvSpPr>
      <xdr:spPr>
        <a:xfrm>
          <a:off x="32880300" y="790321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31</xdr:row>
      <xdr:rowOff>2590800</xdr:rowOff>
    </xdr:from>
    <xdr:to>
      <xdr:col>23</xdr:col>
      <xdr:colOff>20695</xdr:colOff>
      <xdr:row>31</xdr:row>
      <xdr:rowOff>2993869</xdr:rowOff>
    </xdr:to>
    <xdr:sp macro="" textlink="">
      <xdr:nvSpPr>
        <xdr:cNvPr id="94" name="Arrow: Up 93">
          <a:extLst>
            <a:ext uri="{FF2B5EF4-FFF2-40B4-BE49-F238E27FC236}">
              <a16:creationId xmlns:a16="http://schemas.microsoft.com/office/drawing/2014/main" id="{69C5CF4A-DD80-4AFB-BB2A-A6F4D3DBC9C0}"/>
            </a:ext>
          </a:extLst>
        </xdr:cNvPr>
        <xdr:cNvSpPr/>
      </xdr:nvSpPr>
      <xdr:spPr>
        <a:xfrm>
          <a:off x="32893000" y="1066546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736600</xdr:colOff>
      <xdr:row>33</xdr:row>
      <xdr:rowOff>508000</xdr:rowOff>
    </xdr:from>
    <xdr:to>
      <xdr:col>9</xdr:col>
      <xdr:colOff>7995</xdr:colOff>
      <xdr:row>34</xdr:row>
      <xdr:rowOff>22069</xdr:rowOff>
    </xdr:to>
    <xdr:sp macro="" textlink="">
      <xdr:nvSpPr>
        <xdr:cNvPr id="99" name="Arrow: Up 98">
          <a:extLst>
            <a:ext uri="{FF2B5EF4-FFF2-40B4-BE49-F238E27FC236}">
              <a16:creationId xmlns:a16="http://schemas.microsoft.com/office/drawing/2014/main" id="{51B3B3D7-9934-404A-9FE2-EBA670D969B8}"/>
            </a:ext>
          </a:extLst>
        </xdr:cNvPr>
        <xdr:cNvSpPr/>
      </xdr:nvSpPr>
      <xdr:spPr>
        <a:xfrm>
          <a:off x="22390100" y="1098550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723900</xdr:colOff>
      <xdr:row>33</xdr:row>
      <xdr:rowOff>533400</xdr:rowOff>
    </xdr:from>
    <xdr:to>
      <xdr:col>22</xdr:col>
      <xdr:colOff>744595</xdr:colOff>
      <xdr:row>34</xdr:row>
      <xdr:rowOff>47469</xdr:rowOff>
    </xdr:to>
    <xdr:sp macro="" textlink="">
      <xdr:nvSpPr>
        <xdr:cNvPr id="100" name="Arrow: Up 99">
          <a:extLst>
            <a:ext uri="{FF2B5EF4-FFF2-40B4-BE49-F238E27FC236}">
              <a16:creationId xmlns:a16="http://schemas.microsoft.com/office/drawing/2014/main" id="{8601E97A-C040-4E0D-B192-65F37CAC2F5D}"/>
            </a:ext>
          </a:extLst>
        </xdr:cNvPr>
        <xdr:cNvSpPr/>
      </xdr:nvSpPr>
      <xdr:spPr>
        <a:xfrm>
          <a:off x="32867600" y="109880400"/>
          <a:ext cx="769995" cy="403069"/>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36</xdr:row>
      <xdr:rowOff>0</xdr:rowOff>
    </xdr:from>
    <xdr:to>
      <xdr:col>23</xdr:col>
      <xdr:colOff>26206</xdr:colOff>
      <xdr:row>36</xdr:row>
      <xdr:rowOff>360581</xdr:rowOff>
    </xdr:to>
    <xdr:sp macro="" textlink="">
      <xdr:nvSpPr>
        <xdr:cNvPr id="101" name="Arrow: Down 100">
          <a:extLst>
            <a:ext uri="{FF2B5EF4-FFF2-40B4-BE49-F238E27FC236}">
              <a16:creationId xmlns:a16="http://schemas.microsoft.com/office/drawing/2014/main" id="{A78BC466-1D22-4201-8FC6-B0DB99A01CE3}"/>
            </a:ext>
          </a:extLst>
        </xdr:cNvPr>
        <xdr:cNvSpPr/>
      </xdr:nvSpPr>
      <xdr:spPr>
        <a:xfrm>
          <a:off x="32880300" y="130683000"/>
          <a:ext cx="788206"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37</xdr:row>
      <xdr:rowOff>1257300</xdr:rowOff>
    </xdr:from>
    <xdr:to>
      <xdr:col>23</xdr:col>
      <xdr:colOff>7994</xdr:colOff>
      <xdr:row>37</xdr:row>
      <xdr:rowOff>1646308</xdr:rowOff>
    </xdr:to>
    <xdr:sp macro="" textlink="">
      <xdr:nvSpPr>
        <xdr:cNvPr id="102" name="Arrow: Up 101">
          <a:extLst>
            <a:ext uri="{FF2B5EF4-FFF2-40B4-BE49-F238E27FC236}">
              <a16:creationId xmlns:a16="http://schemas.microsoft.com/office/drawing/2014/main" id="{A854F517-110B-44D7-8492-CB1E9A418A33}"/>
            </a:ext>
          </a:extLst>
        </xdr:cNvPr>
        <xdr:cNvSpPr/>
      </xdr:nvSpPr>
      <xdr:spPr>
        <a:xfrm>
          <a:off x="32880300" y="1332103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41</xdr:row>
      <xdr:rowOff>495300</xdr:rowOff>
    </xdr:from>
    <xdr:to>
      <xdr:col>23</xdr:col>
      <xdr:colOff>7994</xdr:colOff>
      <xdr:row>41</xdr:row>
      <xdr:rowOff>884308</xdr:rowOff>
    </xdr:to>
    <xdr:sp macro="" textlink="">
      <xdr:nvSpPr>
        <xdr:cNvPr id="103" name="Arrow: Up 102">
          <a:extLst>
            <a:ext uri="{FF2B5EF4-FFF2-40B4-BE49-F238E27FC236}">
              <a16:creationId xmlns:a16="http://schemas.microsoft.com/office/drawing/2014/main" id="{24C3B074-0A3C-4459-A336-5D4799EC0BB2}"/>
            </a:ext>
          </a:extLst>
        </xdr:cNvPr>
        <xdr:cNvSpPr/>
      </xdr:nvSpPr>
      <xdr:spPr>
        <a:xfrm>
          <a:off x="32880300" y="1382903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43</xdr:row>
      <xdr:rowOff>1130300</xdr:rowOff>
    </xdr:from>
    <xdr:to>
      <xdr:col>23</xdr:col>
      <xdr:colOff>7994</xdr:colOff>
      <xdr:row>43</xdr:row>
      <xdr:rowOff>1519308</xdr:rowOff>
    </xdr:to>
    <xdr:sp macro="" textlink="">
      <xdr:nvSpPr>
        <xdr:cNvPr id="104" name="Arrow: Up 103">
          <a:extLst>
            <a:ext uri="{FF2B5EF4-FFF2-40B4-BE49-F238E27FC236}">
              <a16:creationId xmlns:a16="http://schemas.microsoft.com/office/drawing/2014/main" id="{8B93251F-CB97-493F-B08D-F10EE26E57E1}"/>
            </a:ext>
          </a:extLst>
        </xdr:cNvPr>
        <xdr:cNvSpPr/>
      </xdr:nvSpPr>
      <xdr:spPr>
        <a:xfrm>
          <a:off x="32880300" y="1407033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0</xdr:colOff>
      <xdr:row>47</xdr:row>
      <xdr:rowOff>520700</xdr:rowOff>
    </xdr:from>
    <xdr:to>
      <xdr:col>23</xdr:col>
      <xdr:colOff>20694</xdr:colOff>
      <xdr:row>48</xdr:row>
      <xdr:rowOff>20708</xdr:rowOff>
    </xdr:to>
    <xdr:sp macro="" textlink="">
      <xdr:nvSpPr>
        <xdr:cNvPr id="105" name="Arrow: Up 104">
          <a:extLst>
            <a:ext uri="{FF2B5EF4-FFF2-40B4-BE49-F238E27FC236}">
              <a16:creationId xmlns:a16="http://schemas.microsoft.com/office/drawing/2014/main" id="{513FF397-59A4-4BCD-B214-B1F99F27C7A8}"/>
            </a:ext>
          </a:extLst>
        </xdr:cNvPr>
        <xdr:cNvSpPr/>
      </xdr:nvSpPr>
      <xdr:spPr>
        <a:xfrm>
          <a:off x="32893000" y="1461897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736600</xdr:colOff>
      <xdr:row>51</xdr:row>
      <xdr:rowOff>1168400</xdr:rowOff>
    </xdr:from>
    <xdr:to>
      <xdr:col>23</xdr:col>
      <xdr:colOff>7994</xdr:colOff>
      <xdr:row>52</xdr:row>
      <xdr:rowOff>33408</xdr:rowOff>
    </xdr:to>
    <xdr:sp macro="" textlink="">
      <xdr:nvSpPr>
        <xdr:cNvPr id="106" name="Arrow: Up 105">
          <a:extLst>
            <a:ext uri="{FF2B5EF4-FFF2-40B4-BE49-F238E27FC236}">
              <a16:creationId xmlns:a16="http://schemas.microsoft.com/office/drawing/2014/main" id="{4D314BA2-6CD7-4232-8CC5-605773868FA2}"/>
            </a:ext>
          </a:extLst>
        </xdr:cNvPr>
        <xdr:cNvSpPr/>
      </xdr:nvSpPr>
      <xdr:spPr>
        <a:xfrm>
          <a:off x="32880300" y="1531874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723900</xdr:colOff>
      <xdr:row>53</xdr:row>
      <xdr:rowOff>533400</xdr:rowOff>
    </xdr:from>
    <xdr:to>
      <xdr:col>22</xdr:col>
      <xdr:colOff>744594</xdr:colOff>
      <xdr:row>54</xdr:row>
      <xdr:rowOff>33408</xdr:rowOff>
    </xdr:to>
    <xdr:sp macro="" textlink="">
      <xdr:nvSpPr>
        <xdr:cNvPr id="107" name="Arrow: Up 106">
          <a:extLst>
            <a:ext uri="{FF2B5EF4-FFF2-40B4-BE49-F238E27FC236}">
              <a16:creationId xmlns:a16="http://schemas.microsoft.com/office/drawing/2014/main" id="{7FB80EAA-5521-418C-9420-D353759BCBC1}"/>
            </a:ext>
          </a:extLst>
        </xdr:cNvPr>
        <xdr:cNvSpPr/>
      </xdr:nvSpPr>
      <xdr:spPr>
        <a:xfrm>
          <a:off x="32867600" y="1556004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736600</xdr:colOff>
      <xdr:row>55</xdr:row>
      <xdr:rowOff>495300</xdr:rowOff>
    </xdr:from>
    <xdr:to>
      <xdr:col>11</xdr:col>
      <xdr:colOff>7994</xdr:colOff>
      <xdr:row>55</xdr:row>
      <xdr:rowOff>884308</xdr:rowOff>
    </xdr:to>
    <xdr:sp macro="" textlink="">
      <xdr:nvSpPr>
        <xdr:cNvPr id="108" name="Arrow: Up 107">
          <a:extLst>
            <a:ext uri="{FF2B5EF4-FFF2-40B4-BE49-F238E27FC236}">
              <a16:creationId xmlns:a16="http://schemas.microsoft.com/office/drawing/2014/main" id="{6EE06984-F6EA-4F6C-8938-5EEA5218590E}"/>
            </a:ext>
          </a:extLst>
        </xdr:cNvPr>
        <xdr:cNvSpPr/>
      </xdr:nvSpPr>
      <xdr:spPr>
        <a:xfrm>
          <a:off x="23888700" y="1573403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736600</xdr:colOff>
      <xdr:row>55</xdr:row>
      <xdr:rowOff>533400</xdr:rowOff>
    </xdr:from>
    <xdr:to>
      <xdr:col>14</xdr:col>
      <xdr:colOff>7994</xdr:colOff>
      <xdr:row>56</xdr:row>
      <xdr:rowOff>33408</xdr:rowOff>
    </xdr:to>
    <xdr:sp macro="" textlink="">
      <xdr:nvSpPr>
        <xdr:cNvPr id="109" name="Arrow: Up 108">
          <a:extLst>
            <a:ext uri="{FF2B5EF4-FFF2-40B4-BE49-F238E27FC236}">
              <a16:creationId xmlns:a16="http://schemas.microsoft.com/office/drawing/2014/main" id="{10EE43A3-A17F-459F-B3D8-FC461137F5FE}"/>
            </a:ext>
          </a:extLst>
        </xdr:cNvPr>
        <xdr:cNvSpPr/>
      </xdr:nvSpPr>
      <xdr:spPr>
        <a:xfrm>
          <a:off x="26136600" y="1573784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736600</xdr:colOff>
      <xdr:row>55</xdr:row>
      <xdr:rowOff>520700</xdr:rowOff>
    </xdr:from>
    <xdr:to>
      <xdr:col>19</xdr:col>
      <xdr:colOff>7994</xdr:colOff>
      <xdr:row>56</xdr:row>
      <xdr:rowOff>20708</xdr:rowOff>
    </xdr:to>
    <xdr:sp macro="" textlink="">
      <xdr:nvSpPr>
        <xdr:cNvPr id="110" name="Arrow: Up 109">
          <a:extLst>
            <a:ext uri="{FF2B5EF4-FFF2-40B4-BE49-F238E27FC236}">
              <a16:creationId xmlns:a16="http://schemas.microsoft.com/office/drawing/2014/main" id="{C65A6FF6-D535-4664-BD75-84622DF2108B}"/>
            </a:ext>
          </a:extLst>
        </xdr:cNvPr>
        <xdr:cNvSpPr/>
      </xdr:nvSpPr>
      <xdr:spPr>
        <a:xfrm>
          <a:off x="29883100" y="1573657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736600</xdr:colOff>
      <xdr:row>55</xdr:row>
      <xdr:rowOff>508000</xdr:rowOff>
    </xdr:from>
    <xdr:to>
      <xdr:col>22</xdr:col>
      <xdr:colOff>7994</xdr:colOff>
      <xdr:row>56</xdr:row>
      <xdr:rowOff>8008</xdr:rowOff>
    </xdr:to>
    <xdr:sp macro="" textlink="">
      <xdr:nvSpPr>
        <xdr:cNvPr id="111" name="Arrow: Up 110">
          <a:extLst>
            <a:ext uri="{FF2B5EF4-FFF2-40B4-BE49-F238E27FC236}">
              <a16:creationId xmlns:a16="http://schemas.microsoft.com/office/drawing/2014/main" id="{1D071BAE-2933-4A76-BF44-8EB4D471B5E1}"/>
            </a:ext>
          </a:extLst>
        </xdr:cNvPr>
        <xdr:cNvSpPr/>
      </xdr:nvSpPr>
      <xdr:spPr>
        <a:xfrm>
          <a:off x="32131000" y="157353000"/>
          <a:ext cx="769994" cy="389008"/>
        </a:xfrm>
        <a:prstGeom prst="upArrow">
          <a:avLst>
            <a:gd name="adj1" fmla="val 50000"/>
            <a:gd name="adj2" fmla="val 119210"/>
          </a:avLst>
        </a:prstGeom>
        <a:solidFill>
          <a:srgbClr val="0000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56</xdr:row>
      <xdr:rowOff>0</xdr:rowOff>
    </xdr:from>
    <xdr:to>
      <xdr:col>12</xdr:col>
      <xdr:colOff>33463</xdr:colOff>
      <xdr:row>56</xdr:row>
      <xdr:rowOff>360581</xdr:rowOff>
    </xdr:to>
    <xdr:sp macro="" textlink="">
      <xdr:nvSpPr>
        <xdr:cNvPr id="33" name="Arrow: Down 32">
          <a:extLst>
            <a:ext uri="{FF2B5EF4-FFF2-40B4-BE49-F238E27FC236}">
              <a16:creationId xmlns:a16="http://schemas.microsoft.com/office/drawing/2014/main" id="{A380433D-9BE7-4053-983F-672C2DDFA172}"/>
            </a:ext>
          </a:extLst>
        </xdr:cNvPr>
        <xdr:cNvSpPr/>
      </xdr:nvSpPr>
      <xdr:spPr>
        <a:xfrm>
          <a:off x="21263429" y="157697714"/>
          <a:ext cx="777320" cy="360581"/>
        </a:xfrm>
        <a:prstGeom prst="downArrow">
          <a:avLst>
            <a:gd name="adj1" fmla="val 50000"/>
            <a:gd name="adj2" fmla="val 10000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327268</xdr:colOff>
      <xdr:row>12</xdr:row>
      <xdr:rowOff>191475</xdr:rowOff>
    </xdr:from>
    <xdr:to>
      <xdr:col>46</xdr:col>
      <xdr:colOff>488461</xdr:colOff>
      <xdr:row>16</xdr:row>
      <xdr:rowOff>1025768</xdr:rowOff>
    </xdr:to>
    <xdr:graphicFrame macro="">
      <xdr:nvGraphicFramePr>
        <xdr:cNvPr id="112" name="Chart 111">
          <a:extLst>
            <a:ext uri="{FF2B5EF4-FFF2-40B4-BE49-F238E27FC236}">
              <a16:creationId xmlns:a16="http://schemas.microsoft.com/office/drawing/2014/main" id="{D2E15C2B-3EA3-575F-301A-E3C0D9D65E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8D84-5636-409C-9DC1-FCD75100A48A}">
  <dimension ref="A1:AA57"/>
  <sheetViews>
    <sheetView tabSelected="1" view="pageBreakPreview" zoomScale="50" zoomScaleNormal="39" zoomScaleSheetLayoutView="50" workbookViewId="0">
      <pane ySplit="1" topLeftCell="A2" activePane="bottomLeft" state="frozen"/>
      <selection pane="bottomLeft" activeCell="B12" sqref="B12:B13"/>
    </sheetView>
  </sheetViews>
  <sheetFormatPr defaultRowHeight="14.5" x14ac:dyDescent="0.35"/>
  <cols>
    <col min="1" max="1" width="15.6328125" customWidth="1"/>
    <col min="2" max="2" width="24.6328125" customWidth="1"/>
    <col min="3" max="3" width="47.81640625" customWidth="1"/>
    <col min="4" max="4" width="54.90625" customWidth="1"/>
    <col min="5" max="5" width="97.54296875" customWidth="1"/>
    <col min="6" max="23" width="10.6328125" customWidth="1"/>
    <col min="25" max="25" width="22.26953125" customWidth="1"/>
    <col min="26" max="26" width="17.08984375" customWidth="1"/>
    <col min="27" max="27" width="18.54296875" customWidth="1"/>
  </cols>
  <sheetData>
    <row r="1" spans="1:27" ht="37" x14ac:dyDescent="0.35">
      <c r="A1" s="3" t="s">
        <v>20</v>
      </c>
      <c r="B1" s="3" t="s">
        <v>17</v>
      </c>
      <c r="C1" s="3" t="s">
        <v>55</v>
      </c>
      <c r="D1" s="3" t="s">
        <v>54</v>
      </c>
      <c r="E1" s="3" t="s">
        <v>18</v>
      </c>
      <c r="F1" s="3" t="s">
        <v>19</v>
      </c>
      <c r="G1" s="3" t="s">
        <v>51</v>
      </c>
      <c r="H1" s="3" t="s">
        <v>0</v>
      </c>
      <c r="I1" s="3" t="s">
        <v>1</v>
      </c>
      <c r="J1" s="3" t="s">
        <v>2</v>
      </c>
      <c r="K1" s="3" t="s">
        <v>3</v>
      </c>
      <c r="L1" s="3" t="s">
        <v>4</v>
      </c>
      <c r="M1" s="3" t="s">
        <v>5</v>
      </c>
      <c r="N1" s="3" t="s">
        <v>6</v>
      </c>
      <c r="O1" s="3" t="s">
        <v>7</v>
      </c>
      <c r="P1" s="3" t="s">
        <v>8</v>
      </c>
      <c r="Q1" s="3" t="s">
        <v>9</v>
      </c>
      <c r="R1" s="6" t="s">
        <v>23</v>
      </c>
      <c r="S1" s="3" t="s">
        <v>11</v>
      </c>
      <c r="T1" s="3" t="s">
        <v>12</v>
      </c>
      <c r="U1" s="3" t="s">
        <v>13</v>
      </c>
      <c r="V1" s="3" t="s">
        <v>14</v>
      </c>
      <c r="W1" s="6" t="s">
        <v>24</v>
      </c>
    </row>
    <row r="2" spans="1:27" ht="100" customHeight="1" x14ac:dyDescent="0.35">
      <c r="A2" s="41" t="s">
        <v>21</v>
      </c>
      <c r="B2" s="22" t="s">
        <v>22</v>
      </c>
      <c r="C2" s="22" t="s">
        <v>53</v>
      </c>
      <c r="D2" s="22" t="s">
        <v>94</v>
      </c>
      <c r="E2" s="22" t="s">
        <v>91</v>
      </c>
      <c r="F2" s="4">
        <v>0.7</v>
      </c>
      <c r="G2" s="11">
        <v>2024</v>
      </c>
      <c r="H2" s="8">
        <f>3.5/5</f>
        <v>0.7</v>
      </c>
      <c r="I2" s="8">
        <f>1.5/4</f>
        <v>0.375</v>
      </c>
      <c r="J2" s="8">
        <v>0</v>
      </c>
      <c r="K2" s="8">
        <v>0</v>
      </c>
      <c r="L2" s="8">
        <f>0.5/2</f>
        <v>0.25</v>
      </c>
      <c r="M2" s="8">
        <v>0.5</v>
      </c>
      <c r="N2" s="19"/>
      <c r="O2" s="19"/>
      <c r="P2" s="8">
        <v>0.33329999999999999</v>
      </c>
      <c r="Q2" s="8">
        <v>0.66659999999999997</v>
      </c>
      <c r="R2" s="8">
        <f>2/6</f>
        <v>0.33333333333333331</v>
      </c>
      <c r="S2" s="19"/>
      <c r="T2" s="19"/>
      <c r="U2" s="8">
        <f>3.5/4</f>
        <v>0.875</v>
      </c>
      <c r="V2" s="19"/>
      <c r="W2" s="14">
        <f>14.5/32</f>
        <v>0.453125</v>
      </c>
      <c r="Y2" s="20" t="s">
        <v>104</v>
      </c>
      <c r="Z2" s="20">
        <v>2023</v>
      </c>
      <c r="AA2" s="20">
        <v>2024</v>
      </c>
    </row>
    <row r="3" spans="1:27" ht="100" customHeight="1" x14ac:dyDescent="0.35">
      <c r="A3" s="42"/>
      <c r="B3" s="23"/>
      <c r="C3" s="23"/>
      <c r="D3" s="23"/>
      <c r="E3" s="23"/>
      <c r="F3" s="4"/>
      <c r="G3" s="11">
        <v>2023</v>
      </c>
      <c r="H3" s="10">
        <v>0.4</v>
      </c>
      <c r="I3" s="10">
        <v>0.25</v>
      </c>
      <c r="J3" s="1">
        <v>0</v>
      </c>
      <c r="K3" s="1">
        <v>0</v>
      </c>
      <c r="L3" s="1">
        <v>0.5</v>
      </c>
      <c r="M3" s="1">
        <v>0.5</v>
      </c>
      <c r="N3" s="18"/>
      <c r="O3" s="18"/>
      <c r="P3" s="1">
        <v>0.33329999999999999</v>
      </c>
      <c r="Q3" s="1">
        <v>1</v>
      </c>
      <c r="R3" s="10">
        <v>0.33329999999999999</v>
      </c>
      <c r="S3" s="18"/>
      <c r="T3" s="18"/>
      <c r="U3" s="1">
        <v>0.75</v>
      </c>
      <c r="V3" s="18"/>
      <c r="W3" s="1">
        <v>0.39389999999999997</v>
      </c>
      <c r="Y3" s="20" t="s">
        <v>0</v>
      </c>
      <c r="Z3" s="21">
        <v>0.89</v>
      </c>
      <c r="AA3" s="21">
        <v>0.92</v>
      </c>
    </row>
    <row r="4" spans="1:27" ht="70" customHeight="1" x14ac:dyDescent="0.35">
      <c r="A4" s="42"/>
      <c r="B4" s="26" t="s">
        <v>16</v>
      </c>
      <c r="C4" s="27"/>
      <c r="D4" s="27"/>
      <c r="E4" s="27"/>
      <c r="F4" s="28"/>
      <c r="G4" s="11">
        <v>2024</v>
      </c>
      <c r="H4" s="5">
        <f t="shared" ref="H4:M4" si="0">H2</f>
        <v>0.7</v>
      </c>
      <c r="I4" s="5">
        <f t="shared" si="0"/>
        <v>0.375</v>
      </c>
      <c r="J4" s="5">
        <f t="shared" si="0"/>
        <v>0</v>
      </c>
      <c r="K4" s="5">
        <f t="shared" si="0"/>
        <v>0</v>
      </c>
      <c r="L4" s="5">
        <f t="shared" si="0"/>
        <v>0.25</v>
      </c>
      <c r="M4" s="5">
        <f t="shared" si="0"/>
        <v>0.5</v>
      </c>
      <c r="N4" s="18"/>
      <c r="O4" s="18"/>
      <c r="P4" s="12">
        <f t="shared" ref="P4:R5" si="1">P2</f>
        <v>0.33329999999999999</v>
      </c>
      <c r="Q4" s="5">
        <f t="shared" si="1"/>
        <v>0.66659999999999997</v>
      </c>
      <c r="R4" s="5">
        <f t="shared" si="1"/>
        <v>0.33333333333333331</v>
      </c>
      <c r="S4" s="18"/>
      <c r="T4" s="18"/>
      <c r="U4" s="5">
        <f>U2</f>
        <v>0.875</v>
      </c>
      <c r="V4" s="18"/>
      <c r="W4" s="13">
        <f>W2</f>
        <v>0.453125</v>
      </c>
      <c r="Y4" s="20" t="s">
        <v>1</v>
      </c>
      <c r="Z4" s="21">
        <v>0.52500000000000002</v>
      </c>
      <c r="AA4" s="21">
        <v>0.61080000000000001</v>
      </c>
    </row>
    <row r="5" spans="1:27" ht="70" customHeight="1" x14ac:dyDescent="0.35">
      <c r="A5" s="43"/>
      <c r="B5" s="29"/>
      <c r="C5" s="30"/>
      <c r="D5" s="30"/>
      <c r="E5" s="30"/>
      <c r="F5" s="31"/>
      <c r="G5" s="11">
        <v>2023</v>
      </c>
      <c r="H5" s="1">
        <f t="shared" ref="H5:M5" si="2">H3</f>
        <v>0.4</v>
      </c>
      <c r="I5" s="1">
        <f t="shared" si="2"/>
        <v>0.25</v>
      </c>
      <c r="J5" s="1">
        <f t="shared" si="2"/>
        <v>0</v>
      </c>
      <c r="K5" s="1">
        <f t="shared" si="2"/>
        <v>0</v>
      </c>
      <c r="L5" s="1">
        <f t="shared" si="2"/>
        <v>0.5</v>
      </c>
      <c r="M5" s="1">
        <f t="shared" si="2"/>
        <v>0.5</v>
      </c>
      <c r="N5" s="18"/>
      <c r="O5" s="18"/>
      <c r="P5" s="1">
        <f t="shared" si="1"/>
        <v>0.33329999999999999</v>
      </c>
      <c r="Q5" s="1">
        <f t="shared" si="1"/>
        <v>1</v>
      </c>
      <c r="R5" s="1">
        <f>R3</f>
        <v>0.33329999999999999</v>
      </c>
      <c r="S5" s="18"/>
      <c r="T5" s="18"/>
      <c r="U5" s="1">
        <f>U3</f>
        <v>0.75</v>
      </c>
      <c r="V5" s="18"/>
      <c r="W5" s="1">
        <f>W3</f>
        <v>0.39389999999999997</v>
      </c>
      <c r="Y5" s="20" t="s">
        <v>2</v>
      </c>
      <c r="Z5" s="21">
        <v>0.44440000000000002</v>
      </c>
      <c r="AA5" s="21">
        <v>0.38890000000000002</v>
      </c>
    </row>
    <row r="6" spans="1:27" ht="100" customHeight="1" x14ac:dyDescent="0.35">
      <c r="A6" s="38" t="s">
        <v>25</v>
      </c>
      <c r="B6" s="36" t="s">
        <v>26</v>
      </c>
      <c r="C6" s="22" t="s">
        <v>56</v>
      </c>
      <c r="D6" s="22" t="s">
        <v>57</v>
      </c>
      <c r="E6" s="36" t="s">
        <v>87</v>
      </c>
      <c r="F6" s="1">
        <v>0.5</v>
      </c>
      <c r="G6" s="11">
        <v>2024</v>
      </c>
      <c r="H6" s="2">
        <v>1</v>
      </c>
      <c r="I6" s="2">
        <v>0</v>
      </c>
      <c r="J6" s="18"/>
      <c r="K6" s="18"/>
      <c r="L6" s="2">
        <v>1</v>
      </c>
      <c r="M6" s="19"/>
      <c r="N6" s="18"/>
      <c r="O6" s="18"/>
      <c r="P6" s="18"/>
      <c r="Q6" s="2">
        <v>1</v>
      </c>
      <c r="R6" s="2">
        <v>1</v>
      </c>
      <c r="S6" s="16">
        <v>0</v>
      </c>
      <c r="T6" s="18"/>
      <c r="U6" s="2">
        <v>1</v>
      </c>
      <c r="V6" s="18"/>
      <c r="W6" s="13">
        <f>5/7</f>
        <v>0.7142857142857143</v>
      </c>
      <c r="Y6" s="20" t="s">
        <v>3</v>
      </c>
      <c r="Z6" s="21">
        <v>0.57410000000000005</v>
      </c>
      <c r="AA6" s="21">
        <v>0.74070000000000003</v>
      </c>
    </row>
    <row r="7" spans="1:27" ht="100" customHeight="1" x14ac:dyDescent="0.35">
      <c r="A7" s="39"/>
      <c r="B7" s="36"/>
      <c r="C7" s="23"/>
      <c r="D7" s="23"/>
      <c r="E7" s="36"/>
      <c r="F7" s="9"/>
      <c r="G7" s="11">
        <v>2023</v>
      </c>
      <c r="H7" s="1">
        <v>1</v>
      </c>
      <c r="I7" s="1">
        <v>0</v>
      </c>
      <c r="J7" s="18"/>
      <c r="K7" s="18"/>
      <c r="L7" s="1">
        <v>1</v>
      </c>
      <c r="M7" s="18"/>
      <c r="N7" s="18"/>
      <c r="O7" s="18"/>
      <c r="P7" s="18"/>
      <c r="Q7" s="1">
        <v>1</v>
      </c>
      <c r="R7" s="1">
        <v>1</v>
      </c>
      <c r="S7" s="1">
        <v>0</v>
      </c>
      <c r="T7" s="18"/>
      <c r="U7" s="1">
        <v>1</v>
      </c>
      <c r="V7" s="18"/>
      <c r="W7" s="1">
        <f>5/7</f>
        <v>0.7142857142857143</v>
      </c>
      <c r="Y7" s="20" t="s">
        <v>4</v>
      </c>
      <c r="Z7" s="21">
        <v>0.79630000000000001</v>
      </c>
      <c r="AA7" s="21">
        <v>0.71299999999999997</v>
      </c>
    </row>
    <row r="8" spans="1:27" ht="110" customHeight="1" x14ac:dyDescent="0.35">
      <c r="A8" s="39"/>
      <c r="B8" s="22" t="s">
        <v>27</v>
      </c>
      <c r="C8" s="22" t="s">
        <v>58</v>
      </c>
      <c r="D8" s="22" t="s">
        <v>59</v>
      </c>
      <c r="E8" s="36" t="s">
        <v>89</v>
      </c>
      <c r="F8" s="1">
        <v>0.7</v>
      </c>
      <c r="G8" s="11">
        <v>2024</v>
      </c>
      <c r="H8" s="2">
        <v>1</v>
      </c>
      <c r="I8" s="2">
        <v>0</v>
      </c>
      <c r="J8" s="2">
        <v>0</v>
      </c>
      <c r="K8" s="2">
        <v>1</v>
      </c>
      <c r="L8" s="2">
        <v>1</v>
      </c>
      <c r="M8" s="2">
        <v>1</v>
      </c>
      <c r="N8" s="16">
        <v>0</v>
      </c>
      <c r="O8" s="18"/>
      <c r="P8" s="2">
        <v>1</v>
      </c>
      <c r="Q8" s="2">
        <v>1</v>
      </c>
      <c r="R8" s="2">
        <v>1</v>
      </c>
      <c r="S8" s="16">
        <v>0</v>
      </c>
      <c r="T8" s="18"/>
      <c r="U8" s="2">
        <v>1</v>
      </c>
      <c r="V8" s="18"/>
      <c r="W8" s="13">
        <f>8/12</f>
        <v>0.66666666666666663</v>
      </c>
      <c r="Y8" s="20" t="s">
        <v>5</v>
      </c>
      <c r="Z8" s="21">
        <v>0.74070000000000003</v>
      </c>
      <c r="AA8" s="21">
        <v>0.74070000000000003</v>
      </c>
    </row>
    <row r="9" spans="1:27" ht="110" customHeight="1" x14ac:dyDescent="0.35">
      <c r="A9" s="39"/>
      <c r="B9" s="23"/>
      <c r="C9" s="23"/>
      <c r="D9" s="23"/>
      <c r="E9" s="36"/>
      <c r="F9" s="1"/>
      <c r="G9" s="11">
        <v>2023</v>
      </c>
      <c r="H9" s="1">
        <v>1</v>
      </c>
      <c r="I9" s="1">
        <v>1</v>
      </c>
      <c r="J9" s="1">
        <v>0</v>
      </c>
      <c r="K9" s="1">
        <v>0</v>
      </c>
      <c r="L9" s="1">
        <v>1</v>
      </c>
      <c r="M9" s="1">
        <v>1</v>
      </c>
      <c r="N9" s="1">
        <v>0</v>
      </c>
      <c r="O9" s="18"/>
      <c r="P9" s="1">
        <v>1</v>
      </c>
      <c r="Q9" s="1">
        <v>1</v>
      </c>
      <c r="R9" s="1">
        <v>1</v>
      </c>
      <c r="S9" s="1">
        <v>0</v>
      </c>
      <c r="T9" s="18"/>
      <c r="U9" s="1">
        <v>0</v>
      </c>
      <c r="V9" s="18"/>
      <c r="W9" s="1">
        <v>0.58330000000000004</v>
      </c>
      <c r="Y9" s="20" t="s">
        <v>6</v>
      </c>
      <c r="Z9" s="21">
        <v>0.27079999999999999</v>
      </c>
      <c r="AA9" s="21">
        <v>0.27079999999999999</v>
      </c>
    </row>
    <row r="10" spans="1:27" ht="70" customHeight="1" x14ac:dyDescent="0.35">
      <c r="A10" s="39"/>
      <c r="B10" s="26" t="s">
        <v>16</v>
      </c>
      <c r="C10" s="27"/>
      <c r="D10" s="27"/>
      <c r="E10" s="27"/>
      <c r="F10" s="28"/>
      <c r="G10" s="11">
        <v>2024</v>
      </c>
      <c r="H10" s="5">
        <f>SUM(H6,H8)/2</f>
        <v>1</v>
      </c>
      <c r="I10" s="5">
        <f>SUM(I6,I8)/2</f>
        <v>0</v>
      </c>
      <c r="J10" s="5">
        <f>J8</f>
        <v>0</v>
      </c>
      <c r="K10" s="5">
        <f>K8</f>
        <v>1</v>
      </c>
      <c r="L10" s="5">
        <f>SUM(L6,L8)/2</f>
        <v>1</v>
      </c>
      <c r="M10" s="5">
        <f>M8</f>
        <v>1</v>
      </c>
      <c r="N10" s="16">
        <f>N8</f>
        <v>0</v>
      </c>
      <c r="O10" s="18"/>
      <c r="P10" s="5">
        <f>P8</f>
        <v>1</v>
      </c>
      <c r="Q10" s="5">
        <f>SUM(Q6,Q8)/2</f>
        <v>1</v>
      </c>
      <c r="R10" s="5">
        <f>SUM(R6,R8)/2</f>
        <v>1</v>
      </c>
      <c r="S10" s="16">
        <f>SUM(S6,S8)/2</f>
        <v>0</v>
      </c>
      <c r="T10" s="18"/>
      <c r="U10" s="5">
        <f>SUM(U6,U8)/2</f>
        <v>1</v>
      </c>
      <c r="V10" s="18"/>
      <c r="W10" s="13">
        <f>SUM(W6,W8)/2</f>
        <v>0.69047619047619047</v>
      </c>
      <c r="Y10" s="20" t="s">
        <v>7</v>
      </c>
      <c r="Z10" s="21">
        <v>0.25</v>
      </c>
      <c r="AA10" s="21">
        <v>0.25</v>
      </c>
    </row>
    <row r="11" spans="1:27" ht="70" customHeight="1" x14ac:dyDescent="0.35">
      <c r="A11" s="40"/>
      <c r="B11" s="29"/>
      <c r="C11" s="30"/>
      <c r="D11" s="30"/>
      <c r="E11" s="30"/>
      <c r="F11" s="31"/>
      <c r="G11" s="11">
        <v>2023</v>
      </c>
      <c r="H11" s="1">
        <f>SUM(H7,H9)/2</f>
        <v>1</v>
      </c>
      <c r="I11" s="1">
        <f>SUM(I7,I9)/2</f>
        <v>0.5</v>
      </c>
      <c r="J11" s="1">
        <f>J9</f>
        <v>0</v>
      </c>
      <c r="K11" s="1">
        <f>K9</f>
        <v>0</v>
      </c>
      <c r="L11" s="1">
        <f>SUM(L7,L9)/2</f>
        <v>1</v>
      </c>
      <c r="M11" s="1">
        <f>M9</f>
        <v>1</v>
      </c>
      <c r="N11" s="1">
        <f>N9</f>
        <v>0</v>
      </c>
      <c r="O11" s="18"/>
      <c r="P11" s="1">
        <f>P9</f>
        <v>1</v>
      </c>
      <c r="Q11" s="1">
        <f>SUM(Q7,Q9)/2</f>
        <v>1</v>
      </c>
      <c r="R11" s="1">
        <f>SUM(R7,R9)/2</f>
        <v>1</v>
      </c>
      <c r="S11" s="1">
        <f>S9</f>
        <v>0</v>
      </c>
      <c r="T11" s="18"/>
      <c r="U11" s="1">
        <f>SUM(U7,U9)/2</f>
        <v>0.5</v>
      </c>
      <c r="V11" s="18"/>
      <c r="W11" s="1">
        <f>SUM(W7,W9)/2</f>
        <v>0.64879285714285717</v>
      </c>
      <c r="Y11" s="20" t="s">
        <v>8</v>
      </c>
      <c r="Z11" s="21">
        <v>0.79169999999999996</v>
      </c>
      <c r="AA11" s="21">
        <v>0.87039999999999995</v>
      </c>
    </row>
    <row r="12" spans="1:27" ht="230" customHeight="1" x14ac:dyDescent="0.35">
      <c r="A12" s="37" t="s">
        <v>28</v>
      </c>
      <c r="B12" s="36" t="s">
        <v>29</v>
      </c>
      <c r="C12" s="22" t="s">
        <v>60</v>
      </c>
      <c r="D12" s="22" t="s">
        <v>80</v>
      </c>
      <c r="E12" s="36" t="s">
        <v>95</v>
      </c>
      <c r="F12" s="1">
        <v>0.5</v>
      </c>
      <c r="G12" s="11">
        <v>2024</v>
      </c>
      <c r="H12" s="2">
        <v>1</v>
      </c>
      <c r="I12" s="2">
        <v>0</v>
      </c>
      <c r="J12" s="2">
        <v>0</v>
      </c>
      <c r="K12" s="2">
        <v>0.66669999999999996</v>
      </c>
      <c r="L12" s="8">
        <v>0</v>
      </c>
      <c r="M12" s="2">
        <v>0</v>
      </c>
      <c r="N12" s="16">
        <v>0</v>
      </c>
      <c r="O12" s="18"/>
      <c r="P12" s="2">
        <v>1</v>
      </c>
      <c r="Q12" s="2">
        <v>1</v>
      </c>
      <c r="R12" s="2">
        <v>1</v>
      </c>
      <c r="S12" s="16">
        <v>0</v>
      </c>
      <c r="T12" s="18"/>
      <c r="U12" s="2">
        <v>1</v>
      </c>
      <c r="V12" s="18"/>
      <c r="W12" s="13">
        <f>5.5/12</f>
        <v>0.45833333333333331</v>
      </c>
      <c r="Y12" s="20" t="s">
        <v>9</v>
      </c>
      <c r="Z12" s="21">
        <v>1</v>
      </c>
      <c r="AA12" s="21">
        <v>0.9667</v>
      </c>
    </row>
    <row r="13" spans="1:27" ht="200" customHeight="1" x14ac:dyDescent="0.35">
      <c r="A13" s="37"/>
      <c r="B13" s="36"/>
      <c r="C13" s="23"/>
      <c r="D13" s="23"/>
      <c r="E13" s="36"/>
      <c r="F13" s="1"/>
      <c r="G13" s="11">
        <v>2023</v>
      </c>
      <c r="H13" s="1">
        <v>1</v>
      </c>
      <c r="I13" s="1">
        <v>0</v>
      </c>
      <c r="J13" s="1">
        <v>0</v>
      </c>
      <c r="K13" s="1">
        <v>0</v>
      </c>
      <c r="L13" s="1">
        <v>0</v>
      </c>
      <c r="M13" s="1">
        <v>0</v>
      </c>
      <c r="N13" s="1">
        <v>0</v>
      </c>
      <c r="O13" s="18"/>
      <c r="P13" s="1">
        <v>1</v>
      </c>
      <c r="Q13" s="1">
        <v>1</v>
      </c>
      <c r="R13" s="1">
        <v>1</v>
      </c>
      <c r="S13" s="1">
        <v>0</v>
      </c>
      <c r="T13" s="18"/>
      <c r="U13" s="1">
        <v>1</v>
      </c>
      <c r="V13" s="18"/>
      <c r="W13" s="1">
        <f>5/12</f>
        <v>0.41666666666666669</v>
      </c>
      <c r="Y13" s="20" t="s">
        <v>10</v>
      </c>
      <c r="Z13" s="21">
        <v>0.76670000000000005</v>
      </c>
      <c r="AA13" s="21">
        <v>0.80830000000000002</v>
      </c>
    </row>
    <row r="14" spans="1:27" ht="70" customHeight="1" x14ac:dyDescent="0.35">
      <c r="A14" s="37"/>
      <c r="B14" s="26" t="s">
        <v>16</v>
      </c>
      <c r="C14" s="27"/>
      <c r="D14" s="27"/>
      <c r="E14" s="27"/>
      <c r="F14" s="28"/>
      <c r="G14" s="11">
        <v>2024</v>
      </c>
      <c r="H14" s="5">
        <f t="shared" ref="H14:N14" si="3">H12</f>
        <v>1</v>
      </c>
      <c r="I14" s="5">
        <f t="shared" si="3"/>
        <v>0</v>
      </c>
      <c r="J14" s="5">
        <f t="shared" si="3"/>
        <v>0</v>
      </c>
      <c r="K14" s="5">
        <f t="shared" si="3"/>
        <v>0.66669999999999996</v>
      </c>
      <c r="L14" s="5">
        <f t="shared" si="3"/>
        <v>0</v>
      </c>
      <c r="M14" s="5">
        <f t="shared" si="3"/>
        <v>0</v>
      </c>
      <c r="N14" s="16">
        <f t="shared" si="3"/>
        <v>0</v>
      </c>
      <c r="O14" s="18"/>
      <c r="P14" s="5">
        <f t="shared" ref="P14:S15" si="4">P12</f>
        <v>1</v>
      </c>
      <c r="Q14" s="5">
        <f t="shared" si="4"/>
        <v>1</v>
      </c>
      <c r="R14" s="5">
        <f t="shared" si="4"/>
        <v>1</v>
      </c>
      <c r="S14" s="16">
        <f t="shared" si="4"/>
        <v>0</v>
      </c>
      <c r="T14" s="18"/>
      <c r="U14" s="5">
        <f>U12</f>
        <v>1</v>
      </c>
      <c r="V14" s="18"/>
      <c r="W14" s="13">
        <f>W12</f>
        <v>0.45833333333333331</v>
      </c>
      <c r="Y14" s="20" t="s">
        <v>11</v>
      </c>
      <c r="Z14" s="21">
        <v>0.70830000000000004</v>
      </c>
      <c r="AA14" s="21">
        <v>0.70830000000000004</v>
      </c>
    </row>
    <row r="15" spans="1:27" ht="70" customHeight="1" x14ac:dyDescent="0.35">
      <c r="A15" s="37"/>
      <c r="B15" s="29"/>
      <c r="C15" s="30"/>
      <c r="D15" s="30"/>
      <c r="E15" s="30"/>
      <c r="F15" s="31"/>
      <c r="G15" s="11">
        <v>2023</v>
      </c>
      <c r="H15" s="1">
        <f t="shared" ref="H15:N15" si="5">H13</f>
        <v>1</v>
      </c>
      <c r="I15" s="1">
        <f t="shared" si="5"/>
        <v>0</v>
      </c>
      <c r="J15" s="1">
        <f t="shared" si="5"/>
        <v>0</v>
      </c>
      <c r="K15" s="1">
        <f t="shared" si="5"/>
        <v>0</v>
      </c>
      <c r="L15" s="1">
        <f t="shared" si="5"/>
        <v>0</v>
      </c>
      <c r="M15" s="1">
        <f t="shared" si="5"/>
        <v>0</v>
      </c>
      <c r="N15" s="1">
        <f t="shared" si="5"/>
        <v>0</v>
      </c>
      <c r="O15" s="18"/>
      <c r="P15" s="1">
        <f t="shared" si="4"/>
        <v>1</v>
      </c>
      <c r="Q15" s="1">
        <f t="shared" si="4"/>
        <v>1</v>
      </c>
      <c r="R15" s="1">
        <f t="shared" si="4"/>
        <v>1</v>
      </c>
      <c r="S15" s="1">
        <f t="shared" si="4"/>
        <v>0</v>
      </c>
      <c r="T15" s="18"/>
      <c r="U15" s="1">
        <f>U13</f>
        <v>1</v>
      </c>
      <c r="V15" s="18"/>
      <c r="W15" s="1">
        <f>W13</f>
        <v>0.41666666666666669</v>
      </c>
      <c r="Y15" s="20" t="s">
        <v>12</v>
      </c>
      <c r="Z15" s="21">
        <v>0</v>
      </c>
      <c r="AA15" s="21">
        <v>0</v>
      </c>
    </row>
    <row r="16" spans="1:27" ht="120" customHeight="1" x14ac:dyDescent="0.35">
      <c r="A16" s="37" t="s">
        <v>31</v>
      </c>
      <c r="B16" s="36" t="s">
        <v>30</v>
      </c>
      <c r="C16" s="22" t="s">
        <v>61</v>
      </c>
      <c r="D16" s="22" t="s">
        <v>62</v>
      </c>
      <c r="E16" s="36" t="s">
        <v>93</v>
      </c>
      <c r="F16" s="1">
        <v>1</v>
      </c>
      <c r="G16" s="11">
        <v>2024</v>
      </c>
      <c r="H16" s="2">
        <v>1</v>
      </c>
      <c r="I16" s="2">
        <v>1</v>
      </c>
      <c r="J16" s="2">
        <v>1</v>
      </c>
      <c r="K16" s="2">
        <v>1</v>
      </c>
      <c r="L16" s="2">
        <v>1</v>
      </c>
      <c r="M16" s="2">
        <v>1</v>
      </c>
      <c r="N16" s="16">
        <v>1</v>
      </c>
      <c r="O16" s="16">
        <v>0</v>
      </c>
      <c r="P16" s="2">
        <v>1</v>
      </c>
      <c r="Q16" s="2">
        <v>1</v>
      </c>
      <c r="R16" s="2">
        <v>1</v>
      </c>
      <c r="S16" s="16">
        <v>1</v>
      </c>
      <c r="T16" s="16">
        <v>0</v>
      </c>
      <c r="U16" s="2">
        <v>1</v>
      </c>
      <c r="V16" s="2">
        <v>1</v>
      </c>
      <c r="W16" s="13">
        <f>13/15</f>
        <v>0.8666666666666667</v>
      </c>
      <c r="Y16" s="20" t="s">
        <v>13</v>
      </c>
      <c r="Z16" s="21">
        <v>0.89170000000000005</v>
      </c>
      <c r="AA16" s="21">
        <v>0.98750000000000004</v>
      </c>
    </row>
    <row r="17" spans="1:27" ht="120" customHeight="1" x14ac:dyDescent="0.35">
      <c r="A17" s="37"/>
      <c r="B17" s="36"/>
      <c r="C17" s="23"/>
      <c r="D17" s="23"/>
      <c r="E17" s="36"/>
      <c r="F17" s="1"/>
      <c r="G17" s="11">
        <v>2023</v>
      </c>
      <c r="H17" s="1">
        <v>1</v>
      </c>
      <c r="I17" s="1">
        <v>1</v>
      </c>
      <c r="J17" s="1">
        <v>1</v>
      </c>
      <c r="K17" s="1">
        <v>1</v>
      </c>
      <c r="L17" s="1">
        <v>1</v>
      </c>
      <c r="M17" s="1">
        <v>1</v>
      </c>
      <c r="N17" s="1">
        <v>1</v>
      </c>
      <c r="O17" s="1">
        <v>0</v>
      </c>
      <c r="P17" s="1">
        <v>1</v>
      </c>
      <c r="Q17" s="1">
        <v>1</v>
      </c>
      <c r="R17" s="1">
        <v>1</v>
      </c>
      <c r="S17" s="1">
        <v>1</v>
      </c>
      <c r="T17" s="1">
        <v>0</v>
      </c>
      <c r="U17" s="1">
        <v>1</v>
      </c>
      <c r="V17" s="1">
        <v>1</v>
      </c>
      <c r="W17" s="1">
        <v>0.8666666666666667</v>
      </c>
      <c r="Y17" s="20" t="s">
        <v>14</v>
      </c>
      <c r="Z17" s="21">
        <v>0.25</v>
      </c>
      <c r="AA17" s="21">
        <v>0.25</v>
      </c>
    </row>
    <row r="18" spans="1:27" ht="70" customHeight="1" x14ac:dyDescent="0.35">
      <c r="A18" s="37"/>
      <c r="B18" s="26" t="s">
        <v>16</v>
      </c>
      <c r="C18" s="27"/>
      <c r="D18" s="27"/>
      <c r="E18" s="27"/>
      <c r="F18" s="28"/>
      <c r="G18" s="11">
        <v>2024</v>
      </c>
      <c r="H18" s="5">
        <f t="shared" ref="H18:W18" si="6">H16</f>
        <v>1</v>
      </c>
      <c r="I18" s="5">
        <f t="shared" si="6"/>
        <v>1</v>
      </c>
      <c r="J18" s="5">
        <f t="shared" si="6"/>
        <v>1</v>
      </c>
      <c r="K18" s="5">
        <f t="shared" si="6"/>
        <v>1</v>
      </c>
      <c r="L18" s="5">
        <f t="shared" si="6"/>
        <v>1</v>
      </c>
      <c r="M18" s="5">
        <f t="shared" si="6"/>
        <v>1</v>
      </c>
      <c r="N18" s="16">
        <f t="shared" si="6"/>
        <v>1</v>
      </c>
      <c r="O18" s="16">
        <f t="shared" si="6"/>
        <v>0</v>
      </c>
      <c r="P18" s="5">
        <f t="shared" si="6"/>
        <v>1</v>
      </c>
      <c r="Q18" s="5">
        <f t="shared" si="6"/>
        <v>1</v>
      </c>
      <c r="R18" s="5">
        <f t="shared" si="6"/>
        <v>1</v>
      </c>
      <c r="S18" s="16">
        <f t="shared" si="6"/>
        <v>1</v>
      </c>
      <c r="T18" s="16">
        <f t="shared" si="6"/>
        <v>0</v>
      </c>
      <c r="U18" s="5">
        <f t="shared" si="6"/>
        <v>1</v>
      </c>
      <c r="V18" s="5">
        <f t="shared" si="6"/>
        <v>1</v>
      </c>
      <c r="W18" s="13">
        <f t="shared" si="6"/>
        <v>0.8666666666666667</v>
      </c>
    </row>
    <row r="19" spans="1:27" ht="70" customHeight="1" x14ac:dyDescent="0.35">
      <c r="A19" s="37"/>
      <c r="B19" s="29"/>
      <c r="C19" s="30"/>
      <c r="D19" s="30"/>
      <c r="E19" s="30"/>
      <c r="F19" s="31"/>
      <c r="G19" s="11">
        <v>2023</v>
      </c>
      <c r="H19" s="1">
        <f t="shared" ref="H19:W19" si="7">H17</f>
        <v>1</v>
      </c>
      <c r="I19" s="1">
        <f t="shared" si="7"/>
        <v>1</v>
      </c>
      <c r="J19" s="1">
        <f t="shared" si="7"/>
        <v>1</v>
      </c>
      <c r="K19" s="1">
        <f t="shared" si="7"/>
        <v>1</v>
      </c>
      <c r="L19" s="1">
        <f t="shared" si="7"/>
        <v>1</v>
      </c>
      <c r="M19" s="1">
        <f t="shared" si="7"/>
        <v>1</v>
      </c>
      <c r="N19" s="1">
        <f t="shared" si="7"/>
        <v>1</v>
      </c>
      <c r="O19" s="1">
        <f t="shared" si="7"/>
        <v>0</v>
      </c>
      <c r="P19" s="1">
        <f t="shared" si="7"/>
        <v>1</v>
      </c>
      <c r="Q19" s="1">
        <f t="shared" si="7"/>
        <v>1</v>
      </c>
      <c r="R19" s="1">
        <f t="shared" si="7"/>
        <v>1</v>
      </c>
      <c r="S19" s="1">
        <f t="shared" si="7"/>
        <v>1</v>
      </c>
      <c r="T19" s="1">
        <f t="shared" si="7"/>
        <v>0</v>
      </c>
      <c r="U19" s="1">
        <f t="shared" si="7"/>
        <v>1</v>
      </c>
      <c r="V19" s="1">
        <f t="shared" si="7"/>
        <v>1</v>
      </c>
      <c r="W19" s="1">
        <f t="shared" si="7"/>
        <v>0.8666666666666667</v>
      </c>
    </row>
    <row r="20" spans="1:27" ht="319" customHeight="1" x14ac:dyDescent="0.35">
      <c r="A20" s="38" t="s">
        <v>34</v>
      </c>
      <c r="B20" s="22" t="s">
        <v>32</v>
      </c>
      <c r="C20" s="22" t="s">
        <v>63</v>
      </c>
      <c r="D20" s="22" t="s">
        <v>64</v>
      </c>
      <c r="E20" s="36" t="s">
        <v>33</v>
      </c>
      <c r="F20" s="4">
        <v>0.8</v>
      </c>
      <c r="G20" s="11">
        <v>2024</v>
      </c>
      <c r="H20" s="2">
        <v>1</v>
      </c>
      <c r="I20" s="2">
        <v>1</v>
      </c>
      <c r="J20" s="2">
        <v>1</v>
      </c>
      <c r="K20" s="2">
        <v>1</v>
      </c>
      <c r="L20" s="2">
        <v>1</v>
      </c>
      <c r="M20" s="2">
        <v>1</v>
      </c>
      <c r="N20" s="16">
        <v>1</v>
      </c>
      <c r="O20" s="18"/>
      <c r="P20" s="2">
        <v>1</v>
      </c>
      <c r="Q20" s="2">
        <v>1</v>
      </c>
      <c r="R20" s="2">
        <v>1</v>
      </c>
      <c r="S20" s="16">
        <v>1</v>
      </c>
      <c r="T20" s="18"/>
      <c r="U20" s="2">
        <v>1</v>
      </c>
      <c r="V20" s="18"/>
      <c r="W20" s="13">
        <f>12/12</f>
        <v>1</v>
      </c>
    </row>
    <row r="21" spans="1:27" ht="250" customHeight="1" x14ac:dyDescent="0.35">
      <c r="A21" s="39"/>
      <c r="B21" s="23"/>
      <c r="C21" s="23"/>
      <c r="D21" s="23"/>
      <c r="E21" s="36"/>
      <c r="F21" s="4"/>
      <c r="G21" s="11">
        <v>2023</v>
      </c>
      <c r="H21" s="1">
        <v>1</v>
      </c>
      <c r="I21" s="1">
        <v>1</v>
      </c>
      <c r="J21" s="1">
        <v>1</v>
      </c>
      <c r="K21" s="1">
        <v>1</v>
      </c>
      <c r="L21" s="1">
        <v>1</v>
      </c>
      <c r="M21" s="1">
        <v>1</v>
      </c>
      <c r="N21" s="1">
        <v>1</v>
      </c>
      <c r="O21" s="18" t="s">
        <v>15</v>
      </c>
      <c r="P21" s="1">
        <v>1</v>
      </c>
      <c r="Q21" s="1">
        <v>1</v>
      </c>
      <c r="R21" s="1">
        <v>1</v>
      </c>
      <c r="S21" s="1">
        <v>1</v>
      </c>
      <c r="T21" s="18"/>
      <c r="U21" s="1">
        <v>1</v>
      </c>
      <c r="V21" s="18"/>
      <c r="W21" s="1">
        <f>12/12</f>
        <v>1</v>
      </c>
    </row>
    <row r="22" spans="1:27" ht="100" customHeight="1" x14ac:dyDescent="0.35">
      <c r="A22" s="39"/>
      <c r="B22" s="22" t="s">
        <v>35</v>
      </c>
      <c r="C22" s="22" t="s">
        <v>65</v>
      </c>
      <c r="D22" s="22" t="s">
        <v>81</v>
      </c>
      <c r="E22" s="36" t="s">
        <v>33</v>
      </c>
      <c r="F22" s="4">
        <v>0.8</v>
      </c>
      <c r="G22" s="11">
        <v>2024</v>
      </c>
      <c r="H22" s="2">
        <v>1</v>
      </c>
      <c r="I22" s="2">
        <v>1</v>
      </c>
      <c r="J22" s="2">
        <v>1</v>
      </c>
      <c r="K22" s="2">
        <v>1</v>
      </c>
      <c r="L22" s="2">
        <v>1</v>
      </c>
      <c r="M22" s="2">
        <v>1</v>
      </c>
      <c r="N22" s="16">
        <v>1</v>
      </c>
      <c r="O22" s="18"/>
      <c r="P22" s="2">
        <v>1</v>
      </c>
      <c r="Q22" s="2">
        <v>1</v>
      </c>
      <c r="R22" s="2">
        <v>1</v>
      </c>
      <c r="S22" s="16">
        <v>1</v>
      </c>
      <c r="T22" s="18"/>
      <c r="U22" s="2">
        <v>1</v>
      </c>
      <c r="V22" s="18"/>
      <c r="W22" s="13">
        <f>12/12</f>
        <v>1</v>
      </c>
    </row>
    <row r="23" spans="1:27" ht="100" customHeight="1" x14ac:dyDescent="0.35">
      <c r="A23" s="39"/>
      <c r="B23" s="23"/>
      <c r="C23" s="23"/>
      <c r="D23" s="23"/>
      <c r="E23" s="36"/>
      <c r="F23" s="4"/>
      <c r="G23" s="11">
        <v>2023</v>
      </c>
      <c r="H23" s="1">
        <v>1</v>
      </c>
      <c r="I23" s="1">
        <v>1</v>
      </c>
      <c r="J23" s="1">
        <v>1</v>
      </c>
      <c r="K23" s="1">
        <v>1</v>
      </c>
      <c r="L23" s="1">
        <v>1</v>
      </c>
      <c r="M23" s="1">
        <v>1</v>
      </c>
      <c r="N23" s="1">
        <v>1</v>
      </c>
      <c r="O23" s="18" t="s">
        <v>15</v>
      </c>
      <c r="P23" s="1">
        <v>1</v>
      </c>
      <c r="Q23" s="1">
        <v>1</v>
      </c>
      <c r="R23" s="1">
        <v>1</v>
      </c>
      <c r="S23" s="1">
        <v>1</v>
      </c>
      <c r="T23" s="18"/>
      <c r="U23" s="1">
        <v>1</v>
      </c>
      <c r="V23" s="18"/>
      <c r="W23" s="1">
        <v>1</v>
      </c>
    </row>
    <row r="24" spans="1:27" ht="100" customHeight="1" x14ac:dyDescent="0.35">
      <c r="A24" s="39"/>
      <c r="B24" s="22" t="s">
        <v>36</v>
      </c>
      <c r="C24" s="22" t="s">
        <v>66</v>
      </c>
      <c r="D24" s="22" t="s">
        <v>82</v>
      </c>
      <c r="E24" s="24" t="s">
        <v>90</v>
      </c>
      <c r="F24" s="4">
        <v>0.7</v>
      </c>
      <c r="G24" s="11">
        <v>2024</v>
      </c>
      <c r="H24" s="2">
        <v>1</v>
      </c>
      <c r="I24" s="2">
        <v>1</v>
      </c>
      <c r="J24" s="2">
        <v>1</v>
      </c>
      <c r="K24" s="2">
        <v>1</v>
      </c>
      <c r="L24" s="2">
        <v>1</v>
      </c>
      <c r="M24" s="2">
        <v>1</v>
      </c>
      <c r="N24" s="16">
        <v>0</v>
      </c>
      <c r="O24" s="18"/>
      <c r="P24" s="2">
        <v>1</v>
      </c>
      <c r="Q24" s="2">
        <v>1</v>
      </c>
      <c r="R24" s="2">
        <v>1</v>
      </c>
      <c r="S24" s="16">
        <v>0</v>
      </c>
      <c r="T24" s="18"/>
      <c r="U24" s="2">
        <v>1</v>
      </c>
      <c r="V24" s="18"/>
      <c r="W24" s="13">
        <f>10/12</f>
        <v>0.83333333333333337</v>
      </c>
    </row>
    <row r="25" spans="1:27" ht="100" customHeight="1" x14ac:dyDescent="0.35">
      <c r="A25" s="39"/>
      <c r="B25" s="23"/>
      <c r="C25" s="23"/>
      <c r="D25" s="23"/>
      <c r="E25" s="25"/>
      <c r="F25" s="4"/>
      <c r="G25" s="11">
        <v>2023</v>
      </c>
      <c r="H25" s="1">
        <v>1</v>
      </c>
      <c r="I25" s="1">
        <v>1</v>
      </c>
      <c r="J25" s="1">
        <v>1</v>
      </c>
      <c r="K25" s="1">
        <v>0</v>
      </c>
      <c r="L25" s="1">
        <v>1</v>
      </c>
      <c r="M25" s="1">
        <v>1</v>
      </c>
      <c r="N25" s="1">
        <v>0</v>
      </c>
      <c r="O25" s="18"/>
      <c r="P25" s="1">
        <v>1</v>
      </c>
      <c r="Q25" s="1">
        <v>1</v>
      </c>
      <c r="R25" s="1">
        <v>1</v>
      </c>
      <c r="S25" s="1">
        <v>0</v>
      </c>
      <c r="T25" s="18"/>
      <c r="U25" s="1">
        <v>1</v>
      </c>
      <c r="V25" s="18"/>
      <c r="W25" s="1">
        <f>9/12</f>
        <v>0.75</v>
      </c>
    </row>
    <row r="26" spans="1:27" ht="70" customHeight="1" x14ac:dyDescent="0.35">
      <c r="A26" s="39"/>
      <c r="B26" s="26" t="s">
        <v>16</v>
      </c>
      <c r="C26" s="27"/>
      <c r="D26" s="27"/>
      <c r="E26" s="27"/>
      <c r="F26" s="28"/>
      <c r="G26" s="11">
        <v>2024</v>
      </c>
      <c r="H26" s="5">
        <f t="shared" ref="H26:N26" si="8">SUM(H20,H22,H24)/3</f>
        <v>1</v>
      </c>
      <c r="I26" s="5">
        <f t="shared" si="8"/>
        <v>1</v>
      </c>
      <c r="J26" s="5">
        <f t="shared" si="8"/>
        <v>1</v>
      </c>
      <c r="K26" s="5">
        <f t="shared" si="8"/>
        <v>1</v>
      </c>
      <c r="L26" s="5">
        <f t="shared" si="8"/>
        <v>1</v>
      </c>
      <c r="M26" s="5">
        <f t="shared" si="8"/>
        <v>1</v>
      </c>
      <c r="N26" s="16">
        <f t="shared" si="8"/>
        <v>0.66666666666666663</v>
      </c>
      <c r="O26" s="18"/>
      <c r="P26" s="5">
        <f>SUM(P20,P22,P24)/3</f>
        <v>1</v>
      </c>
      <c r="Q26" s="5">
        <f>SUM(R20,R22,R24)/3</f>
        <v>1</v>
      </c>
      <c r="R26" s="5">
        <f>SUM(R20,R22,R24)/3</f>
        <v>1</v>
      </c>
      <c r="S26" s="16">
        <f>SUM(S20,S22,S24)/3</f>
        <v>0.66666666666666663</v>
      </c>
      <c r="T26" s="18"/>
      <c r="U26" s="5">
        <f>SUM(U20,U22,U24)/3</f>
        <v>1</v>
      </c>
      <c r="V26" s="18"/>
      <c r="W26" s="13">
        <f>SUM(W20,W22,W24)/3</f>
        <v>0.94444444444444453</v>
      </c>
    </row>
    <row r="27" spans="1:27" ht="70" customHeight="1" x14ac:dyDescent="0.35">
      <c r="A27" s="40"/>
      <c r="B27" s="29"/>
      <c r="C27" s="30"/>
      <c r="D27" s="30"/>
      <c r="E27" s="30"/>
      <c r="F27" s="31"/>
      <c r="G27" s="11">
        <v>2023</v>
      </c>
      <c r="H27" s="1">
        <f t="shared" ref="H27:N27" si="9">SUM(H21,H23,H25)/3</f>
        <v>1</v>
      </c>
      <c r="I27" s="1">
        <f t="shared" si="9"/>
        <v>1</v>
      </c>
      <c r="J27" s="1">
        <f t="shared" si="9"/>
        <v>1</v>
      </c>
      <c r="K27" s="1">
        <f t="shared" si="9"/>
        <v>0.66666666666666663</v>
      </c>
      <c r="L27" s="1">
        <f t="shared" si="9"/>
        <v>1</v>
      </c>
      <c r="M27" s="1">
        <f t="shared" si="9"/>
        <v>1</v>
      </c>
      <c r="N27" s="1">
        <f t="shared" si="9"/>
        <v>0.66666666666666663</v>
      </c>
      <c r="O27" s="18"/>
      <c r="P27" s="1">
        <f>SUM(P21,P23,P25)/3</f>
        <v>1</v>
      </c>
      <c r="Q27" s="1">
        <f>SUM(Q21,Q23,Q25)/3</f>
        <v>1</v>
      </c>
      <c r="R27" s="1">
        <f>SUM(R21,R23,R25)/3</f>
        <v>1</v>
      </c>
      <c r="S27" s="1">
        <f>SUM(S21,S23,S25)/3</f>
        <v>0.66666666666666663</v>
      </c>
      <c r="T27" s="18"/>
      <c r="U27" s="1">
        <f>SUM(U21,U23,U25)/3</f>
        <v>1</v>
      </c>
      <c r="V27" s="18"/>
      <c r="W27" s="1">
        <f>SUM(W21,W23,W25)/3</f>
        <v>0.91666666666666663</v>
      </c>
    </row>
    <row r="28" spans="1:27" ht="120" customHeight="1" x14ac:dyDescent="0.35">
      <c r="A28" s="37" t="s">
        <v>49</v>
      </c>
      <c r="B28" s="36" t="s">
        <v>50</v>
      </c>
      <c r="C28" s="22" t="s">
        <v>67</v>
      </c>
      <c r="D28" s="22" t="s">
        <v>68</v>
      </c>
      <c r="E28" s="24" t="s">
        <v>96</v>
      </c>
      <c r="F28" s="1">
        <v>1</v>
      </c>
      <c r="G28" s="11">
        <v>2024</v>
      </c>
      <c r="H28" s="2">
        <v>1</v>
      </c>
      <c r="I28" s="2">
        <v>1</v>
      </c>
      <c r="J28" s="2">
        <v>1</v>
      </c>
      <c r="K28" s="2">
        <v>1</v>
      </c>
      <c r="L28" s="2">
        <v>1</v>
      </c>
      <c r="M28" s="2">
        <v>1</v>
      </c>
      <c r="N28" s="16">
        <v>0</v>
      </c>
      <c r="O28" s="16">
        <v>1</v>
      </c>
      <c r="P28" s="2">
        <v>1</v>
      </c>
      <c r="Q28" s="2">
        <v>1</v>
      </c>
      <c r="R28" s="2">
        <v>1</v>
      </c>
      <c r="S28" s="16">
        <v>1</v>
      </c>
      <c r="T28" s="16">
        <v>0</v>
      </c>
      <c r="U28" s="2">
        <v>1</v>
      </c>
      <c r="V28" s="2">
        <v>0</v>
      </c>
      <c r="W28" s="13">
        <f>12/15</f>
        <v>0.8</v>
      </c>
    </row>
    <row r="29" spans="1:27" ht="120" customHeight="1" x14ac:dyDescent="0.35">
      <c r="A29" s="37"/>
      <c r="B29" s="36"/>
      <c r="C29" s="23"/>
      <c r="D29" s="23"/>
      <c r="E29" s="25"/>
      <c r="F29" s="1"/>
      <c r="G29" s="11">
        <v>2023</v>
      </c>
      <c r="H29" s="1">
        <v>1</v>
      </c>
      <c r="I29" s="1">
        <v>1</v>
      </c>
      <c r="J29" s="1">
        <v>1</v>
      </c>
      <c r="K29" s="1">
        <v>1</v>
      </c>
      <c r="L29" s="1">
        <v>1</v>
      </c>
      <c r="M29" s="1">
        <v>1</v>
      </c>
      <c r="N29" s="1">
        <v>0</v>
      </c>
      <c r="O29" s="1">
        <v>1</v>
      </c>
      <c r="P29" s="1">
        <v>1</v>
      </c>
      <c r="Q29" s="1">
        <v>1</v>
      </c>
      <c r="R29" s="1">
        <v>1</v>
      </c>
      <c r="S29" s="1">
        <v>1</v>
      </c>
      <c r="T29" s="1">
        <v>0</v>
      </c>
      <c r="U29" s="1">
        <v>1</v>
      </c>
      <c r="V29" s="1">
        <v>0</v>
      </c>
      <c r="W29" s="1">
        <f>12/15</f>
        <v>0.8</v>
      </c>
    </row>
    <row r="30" spans="1:27" ht="70" customHeight="1" x14ac:dyDescent="0.35">
      <c r="A30" s="37"/>
      <c r="B30" s="26" t="s">
        <v>16</v>
      </c>
      <c r="C30" s="27"/>
      <c r="D30" s="27"/>
      <c r="E30" s="27"/>
      <c r="F30" s="28"/>
      <c r="G30" s="11">
        <v>2024</v>
      </c>
      <c r="H30" s="5">
        <f t="shared" ref="H30:W30" si="10">H28</f>
        <v>1</v>
      </c>
      <c r="I30" s="5">
        <f t="shared" si="10"/>
        <v>1</v>
      </c>
      <c r="J30" s="5">
        <f t="shared" si="10"/>
        <v>1</v>
      </c>
      <c r="K30" s="5">
        <f>K28</f>
        <v>1</v>
      </c>
      <c r="L30" s="5">
        <f t="shared" si="10"/>
        <v>1</v>
      </c>
      <c r="M30" s="5">
        <f t="shared" si="10"/>
        <v>1</v>
      </c>
      <c r="N30" s="16">
        <f t="shared" si="10"/>
        <v>0</v>
      </c>
      <c r="O30" s="16">
        <f t="shared" si="10"/>
        <v>1</v>
      </c>
      <c r="P30" s="5">
        <f t="shared" si="10"/>
        <v>1</v>
      </c>
      <c r="Q30" s="5">
        <f t="shared" si="10"/>
        <v>1</v>
      </c>
      <c r="R30" s="5">
        <f t="shared" si="10"/>
        <v>1</v>
      </c>
      <c r="S30" s="16">
        <f t="shared" si="10"/>
        <v>1</v>
      </c>
      <c r="T30" s="16">
        <f t="shared" si="10"/>
        <v>0</v>
      </c>
      <c r="U30" s="5">
        <f t="shared" si="10"/>
        <v>1</v>
      </c>
      <c r="V30" s="5">
        <f t="shared" si="10"/>
        <v>0</v>
      </c>
      <c r="W30" s="13">
        <f t="shared" si="10"/>
        <v>0.8</v>
      </c>
    </row>
    <row r="31" spans="1:27" ht="70" customHeight="1" x14ac:dyDescent="0.35">
      <c r="A31" s="37"/>
      <c r="B31" s="29"/>
      <c r="C31" s="30"/>
      <c r="D31" s="30"/>
      <c r="E31" s="30"/>
      <c r="F31" s="31"/>
      <c r="G31" s="11">
        <v>2023</v>
      </c>
      <c r="H31" s="1">
        <f t="shared" ref="H31:W31" si="11">H29</f>
        <v>1</v>
      </c>
      <c r="I31" s="1">
        <f t="shared" si="11"/>
        <v>1</v>
      </c>
      <c r="J31" s="1">
        <f t="shared" si="11"/>
        <v>1</v>
      </c>
      <c r="K31" s="1">
        <f t="shared" si="11"/>
        <v>1</v>
      </c>
      <c r="L31" s="1">
        <f t="shared" si="11"/>
        <v>1</v>
      </c>
      <c r="M31" s="1">
        <f t="shared" si="11"/>
        <v>1</v>
      </c>
      <c r="N31" s="1">
        <f t="shared" si="11"/>
        <v>0</v>
      </c>
      <c r="O31" s="1">
        <f t="shared" si="11"/>
        <v>1</v>
      </c>
      <c r="P31" s="1">
        <f t="shared" si="11"/>
        <v>1</v>
      </c>
      <c r="Q31" s="1">
        <f t="shared" si="11"/>
        <v>1</v>
      </c>
      <c r="R31" s="1">
        <f t="shared" si="11"/>
        <v>1</v>
      </c>
      <c r="S31" s="1">
        <f t="shared" si="11"/>
        <v>1</v>
      </c>
      <c r="T31" s="1">
        <f t="shared" si="11"/>
        <v>0</v>
      </c>
      <c r="U31" s="1">
        <f t="shared" si="11"/>
        <v>1</v>
      </c>
      <c r="V31" s="1">
        <f t="shared" si="11"/>
        <v>0</v>
      </c>
      <c r="W31" s="1">
        <f t="shared" si="11"/>
        <v>0.8</v>
      </c>
    </row>
    <row r="32" spans="1:27" ht="236" customHeight="1" x14ac:dyDescent="0.35">
      <c r="A32" s="37" t="s">
        <v>37</v>
      </c>
      <c r="B32" s="36" t="s">
        <v>38</v>
      </c>
      <c r="C32" s="22" t="s">
        <v>69</v>
      </c>
      <c r="D32" s="22" t="s">
        <v>92</v>
      </c>
      <c r="E32" s="22" t="s">
        <v>97</v>
      </c>
      <c r="F32" s="1">
        <v>1</v>
      </c>
      <c r="G32" s="11">
        <v>2024</v>
      </c>
      <c r="H32" s="2">
        <v>1</v>
      </c>
      <c r="I32" s="2">
        <f>2/5</f>
        <v>0.4</v>
      </c>
      <c r="J32" s="18"/>
      <c r="K32" s="18"/>
      <c r="L32" s="18"/>
      <c r="M32" s="19"/>
      <c r="N32" s="18"/>
      <c r="O32" s="18"/>
      <c r="P32" s="18"/>
      <c r="Q32" s="2">
        <v>1</v>
      </c>
      <c r="R32" s="2">
        <v>0</v>
      </c>
      <c r="S32" s="18"/>
      <c r="T32" s="18"/>
      <c r="U32" s="2">
        <v>1</v>
      </c>
      <c r="V32" s="18"/>
      <c r="W32" s="13">
        <f>7/14</f>
        <v>0.5</v>
      </c>
    </row>
    <row r="33" spans="1:23" ht="180" customHeight="1" x14ac:dyDescent="0.35">
      <c r="A33" s="37"/>
      <c r="B33" s="36"/>
      <c r="C33" s="23"/>
      <c r="D33" s="23"/>
      <c r="E33" s="23"/>
      <c r="F33" s="1"/>
      <c r="G33" s="11">
        <v>2023</v>
      </c>
      <c r="H33" s="1">
        <v>1</v>
      </c>
      <c r="I33" s="1">
        <v>0</v>
      </c>
      <c r="J33" s="18" t="s">
        <v>15</v>
      </c>
      <c r="K33" s="18"/>
      <c r="L33" s="18"/>
      <c r="M33" s="18"/>
      <c r="N33" s="18"/>
      <c r="O33" s="18"/>
      <c r="P33" s="18"/>
      <c r="Q33" s="1">
        <v>1</v>
      </c>
      <c r="R33" s="1">
        <v>0</v>
      </c>
      <c r="S33" s="18"/>
      <c r="T33" s="18"/>
      <c r="U33" s="1">
        <v>1</v>
      </c>
      <c r="V33" s="18"/>
      <c r="W33" s="1">
        <f>5/14</f>
        <v>0.35714285714285715</v>
      </c>
    </row>
    <row r="34" spans="1:23" ht="70" customHeight="1" x14ac:dyDescent="0.35">
      <c r="A34" s="37"/>
      <c r="B34" s="26" t="s">
        <v>16</v>
      </c>
      <c r="C34" s="27"/>
      <c r="D34" s="27"/>
      <c r="E34" s="27"/>
      <c r="F34" s="28"/>
      <c r="G34" s="11">
        <v>2024</v>
      </c>
      <c r="H34" s="5">
        <f>H32</f>
        <v>1</v>
      </c>
      <c r="I34" s="5">
        <f>I32</f>
        <v>0.4</v>
      </c>
      <c r="J34" s="18"/>
      <c r="K34" s="18"/>
      <c r="L34" s="18"/>
      <c r="M34" s="18"/>
      <c r="N34" s="18"/>
      <c r="O34" s="18"/>
      <c r="P34" s="18"/>
      <c r="Q34" s="5">
        <f>Q32</f>
        <v>1</v>
      </c>
      <c r="R34" s="5">
        <f>R32</f>
        <v>0</v>
      </c>
      <c r="S34" s="18"/>
      <c r="T34" s="18"/>
      <c r="U34" s="5">
        <f>U32</f>
        <v>1</v>
      </c>
      <c r="V34" s="18"/>
      <c r="W34" s="13">
        <f>W32</f>
        <v>0.5</v>
      </c>
    </row>
    <row r="35" spans="1:23" ht="70" customHeight="1" x14ac:dyDescent="0.35">
      <c r="A35" s="37"/>
      <c r="B35" s="29"/>
      <c r="C35" s="30"/>
      <c r="D35" s="30"/>
      <c r="E35" s="30"/>
      <c r="F35" s="31"/>
      <c r="G35" s="11">
        <v>2023</v>
      </c>
      <c r="H35" s="1">
        <f>H33</f>
        <v>1</v>
      </c>
      <c r="I35" s="1">
        <f>I33</f>
        <v>0</v>
      </c>
      <c r="J35" s="18"/>
      <c r="K35" s="18"/>
      <c r="L35" s="18"/>
      <c r="M35" s="18"/>
      <c r="N35" s="18"/>
      <c r="O35" s="18"/>
      <c r="P35" s="18"/>
      <c r="Q35" s="1">
        <f>Q33</f>
        <v>1</v>
      </c>
      <c r="R35" s="1">
        <f>R33</f>
        <v>0</v>
      </c>
      <c r="S35" s="18"/>
      <c r="T35" s="18"/>
      <c r="U35" s="1">
        <f>U33</f>
        <v>1</v>
      </c>
      <c r="V35" s="18"/>
      <c r="W35" s="1">
        <f>W33</f>
        <v>0.35714285714285715</v>
      </c>
    </row>
    <row r="36" spans="1:23" ht="100" customHeight="1" x14ac:dyDescent="0.35">
      <c r="A36" s="33" t="s">
        <v>39</v>
      </c>
      <c r="B36" s="22" t="s">
        <v>40</v>
      </c>
      <c r="C36" s="22" t="s">
        <v>70</v>
      </c>
      <c r="D36" s="22" t="s">
        <v>83</v>
      </c>
      <c r="E36" s="36" t="s">
        <v>98</v>
      </c>
      <c r="F36" s="4">
        <v>0.8</v>
      </c>
      <c r="G36" s="11">
        <v>2024</v>
      </c>
      <c r="H36" s="2">
        <v>1</v>
      </c>
      <c r="I36" s="2">
        <v>0</v>
      </c>
      <c r="J36" s="2">
        <v>0</v>
      </c>
      <c r="K36" s="2">
        <v>0</v>
      </c>
      <c r="L36" s="2">
        <v>1</v>
      </c>
      <c r="M36" s="2">
        <v>1</v>
      </c>
      <c r="N36" s="16">
        <v>0</v>
      </c>
      <c r="O36" s="18"/>
      <c r="P36" s="2">
        <v>1</v>
      </c>
      <c r="Q36" s="2">
        <v>1</v>
      </c>
      <c r="R36" s="2">
        <v>1</v>
      </c>
      <c r="S36" s="16">
        <v>1</v>
      </c>
      <c r="T36" s="18"/>
      <c r="U36" s="2">
        <v>1</v>
      </c>
      <c r="V36" s="18"/>
      <c r="W36" s="13">
        <f>8/12</f>
        <v>0.66666666666666663</v>
      </c>
    </row>
    <row r="37" spans="1:23" ht="100" customHeight="1" x14ac:dyDescent="0.35">
      <c r="A37" s="34"/>
      <c r="B37" s="23"/>
      <c r="C37" s="23"/>
      <c r="D37" s="23"/>
      <c r="E37" s="36"/>
      <c r="F37" s="4"/>
      <c r="G37" s="11">
        <v>2023</v>
      </c>
      <c r="H37" s="1">
        <v>1</v>
      </c>
      <c r="I37" s="1">
        <v>0</v>
      </c>
      <c r="J37" s="1">
        <v>1</v>
      </c>
      <c r="K37" s="1">
        <v>1</v>
      </c>
      <c r="L37" s="1">
        <v>1</v>
      </c>
      <c r="M37" s="1">
        <v>1</v>
      </c>
      <c r="N37" s="1">
        <v>0</v>
      </c>
      <c r="O37" s="18"/>
      <c r="P37" s="1">
        <v>1</v>
      </c>
      <c r="Q37" s="1">
        <v>1</v>
      </c>
      <c r="R37" s="1">
        <v>0</v>
      </c>
      <c r="S37" s="1">
        <v>1</v>
      </c>
      <c r="T37" s="18"/>
      <c r="U37" s="1">
        <v>1</v>
      </c>
      <c r="V37" s="18"/>
      <c r="W37" s="1">
        <f>9/12</f>
        <v>0.75</v>
      </c>
    </row>
    <row r="38" spans="1:23" ht="130" customHeight="1" x14ac:dyDescent="0.35">
      <c r="A38" s="34"/>
      <c r="B38" s="22" t="s">
        <v>41</v>
      </c>
      <c r="C38" s="22" t="s">
        <v>71</v>
      </c>
      <c r="D38" s="22" t="s">
        <v>84</v>
      </c>
      <c r="E38" s="36" t="s">
        <v>99</v>
      </c>
      <c r="F38" s="4">
        <v>0.8</v>
      </c>
      <c r="G38" s="11">
        <v>2024</v>
      </c>
      <c r="H38" s="2">
        <v>1</v>
      </c>
      <c r="I38" s="2">
        <v>0</v>
      </c>
      <c r="J38" s="18"/>
      <c r="K38" s="18"/>
      <c r="L38" s="2">
        <v>0</v>
      </c>
      <c r="M38" s="2">
        <v>0</v>
      </c>
      <c r="N38" s="18"/>
      <c r="O38" s="18"/>
      <c r="P38" s="2">
        <v>1</v>
      </c>
      <c r="Q38" s="2">
        <v>1</v>
      </c>
      <c r="R38" s="2">
        <v>1</v>
      </c>
      <c r="S38" s="18"/>
      <c r="T38" s="18"/>
      <c r="U38" s="2">
        <v>1</v>
      </c>
      <c r="V38" s="18"/>
      <c r="W38" s="13">
        <f>5/8</f>
        <v>0.625</v>
      </c>
    </row>
    <row r="39" spans="1:23" ht="130" customHeight="1" x14ac:dyDescent="0.35">
      <c r="A39" s="34"/>
      <c r="B39" s="23"/>
      <c r="C39" s="23"/>
      <c r="D39" s="23"/>
      <c r="E39" s="36"/>
      <c r="F39" s="4"/>
      <c r="G39" s="11">
        <v>2023</v>
      </c>
      <c r="H39" s="1">
        <v>1</v>
      </c>
      <c r="I39" s="1">
        <v>0</v>
      </c>
      <c r="J39" s="18"/>
      <c r="K39" s="18"/>
      <c r="L39" s="1">
        <v>0</v>
      </c>
      <c r="M39" s="1">
        <v>0</v>
      </c>
      <c r="N39" s="18"/>
      <c r="O39" s="18"/>
      <c r="P39" s="1">
        <v>1</v>
      </c>
      <c r="Q39" s="1">
        <v>1</v>
      </c>
      <c r="R39" s="1">
        <v>0</v>
      </c>
      <c r="S39" s="18"/>
      <c r="T39" s="18"/>
      <c r="U39" s="1">
        <v>0</v>
      </c>
      <c r="V39" s="18"/>
      <c r="W39" s="1">
        <v>0.375</v>
      </c>
    </row>
    <row r="40" spans="1:23" ht="100" customHeight="1" x14ac:dyDescent="0.35">
      <c r="A40" s="34"/>
      <c r="B40" s="22" t="s">
        <v>42</v>
      </c>
      <c r="C40" s="22" t="s">
        <v>72</v>
      </c>
      <c r="D40" s="22" t="s">
        <v>85</v>
      </c>
      <c r="E40" s="24" t="s">
        <v>100</v>
      </c>
      <c r="F40" s="4">
        <v>0.8</v>
      </c>
      <c r="G40" s="11">
        <v>2024</v>
      </c>
      <c r="H40" s="2">
        <v>1</v>
      </c>
      <c r="I40" s="2">
        <v>1</v>
      </c>
      <c r="J40" s="2">
        <v>0</v>
      </c>
      <c r="K40" s="2">
        <v>1</v>
      </c>
      <c r="L40" s="2">
        <v>1</v>
      </c>
      <c r="M40" s="2">
        <v>1</v>
      </c>
      <c r="N40" s="16">
        <v>0</v>
      </c>
      <c r="O40" s="18"/>
      <c r="P40" s="2">
        <v>1</v>
      </c>
      <c r="Q40" s="2">
        <v>1</v>
      </c>
      <c r="R40" s="2">
        <v>1</v>
      </c>
      <c r="S40" s="16">
        <v>1</v>
      </c>
      <c r="T40" s="18"/>
      <c r="U40" s="2">
        <v>1</v>
      </c>
      <c r="V40" s="18"/>
      <c r="W40" s="13">
        <f>10/12</f>
        <v>0.83333333333333337</v>
      </c>
    </row>
    <row r="41" spans="1:23" ht="100" customHeight="1" x14ac:dyDescent="0.35">
      <c r="A41" s="34"/>
      <c r="B41" s="23"/>
      <c r="C41" s="23"/>
      <c r="D41" s="23"/>
      <c r="E41" s="25"/>
      <c r="F41" s="4"/>
      <c r="G41" s="11">
        <v>2023</v>
      </c>
      <c r="H41" s="1">
        <v>1</v>
      </c>
      <c r="I41" s="1">
        <v>0</v>
      </c>
      <c r="J41" s="1">
        <v>1</v>
      </c>
      <c r="K41" s="1">
        <v>1</v>
      </c>
      <c r="L41" s="1">
        <v>1</v>
      </c>
      <c r="M41" s="1">
        <v>1</v>
      </c>
      <c r="N41" s="1">
        <v>0</v>
      </c>
      <c r="O41" s="18"/>
      <c r="P41" s="1">
        <v>1</v>
      </c>
      <c r="Q41" s="1">
        <v>1</v>
      </c>
      <c r="R41" s="1">
        <v>1</v>
      </c>
      <c r="S41" s="1">
        <v>1</v>
      </c>
      <c r="T41" s="18"/>
      <c r="U41" s="1">
        <v>1</v>
      </c>
      <c r="V41" s="18"/>
      <c r="W41" s="1">
        <v>0.83330000000000004</v>
      </c>
    </row>
    <row r="42" spans="1:23" ht="70" customHeight="1" x14ac:dyDescent="0.35">
      <c r="A42" s="34"/>
      <c r="B42" s="26" t="s">
        <v>16</v>
      </c>
      <c r="C42" s="27"/>
      <c r="D42" s="27"/>
      <c r="E42" s="27"/>
      <c r="F42" s="28"/>
      <c r="G42" s="11">
        <v>2024</v>
      </c>
      <c r="H42" s="5">
        <f>SUM(H36,H38,H40)/3</f>
        <v>1</v>
      </c>
      <c r="I42" s="5">
        <f>SUM(I36,I38,I40)/3</f>
        <v>0.33333333333333331</v>
      </c>
      <c r="J42" s="5">
        <f>SUM(J36,J40)/2</f>
        <v>0</v>
      </c>
      <c r="K42" s="5">
        <f>SUM(K36,K40)/2</f>
        <v>0.5</v>
      </c>
      <c r="L42" s="5">
        <f>SUM(L36,L38,L40)/3</f>
        <v>0.66666666666666663</v>
      </c>
      <c r="M42" s="5">
        <f>SUM(M36,M38,M40)/3</f>
        <v>0.66666666666666663</v>
      </c>
      <c r="N42" s="16">
        <f>SUM(N36,N40)/2</f>
        <v>0</v>
      </c>
      <c r="O42" s="18"/>
      <c r="P42" s="5">
        <f t="shared" ref="P42:R43" si="12">SUM(P36,P38,P40)/3</f>
        <v>1</v>
      </c>
      <c r="Q42" s="5">
        <f t="shared" si="12"/>
        <v>1</v>
      </c>
      <c r="R42" s="5">
        <f t="shared" si="12"/>
        <v>1</v>
      </c>
      <c r="S42" s="16">
        <f>SUM(S36,S40)/2</f>
        <v>1</v>
      </c>
      <c r="T42" s="18"/>
      <c r="U42" s="5">
        <f>SUM(U36,U38,U40)/3</f>
        <v>1</v>
      </c>
      <c r="V42" s="18"/>
      <c r="W42" s="13">
        <f>SUM(W36,W38,W40)/3</f>
        <v>0.70833333333333337</v>
      </c>
    </row>
    <row r="43" spans="1:23" ht="70" customHeight="1" x14ac:dyDescent="0.35">
      <c r="A43" s="35"/>
      <c r="B43" s="29"/>
      <c r="C43" s="30"/>
      <c r="D43" s="30"/>
      <c r="E43" s="30"/>
      <c r="F43" s="31"/>
      <c r="G43" s="11">
        <v>2023</v>
      </c>
      <c r="H43" s="1">
        <f>SUM(H37,H39,H41)/3</f>
        <v>1</v>
      </c>
      <c r="I43" s="1">
        <f>SUM(I37,I39,I41)/3</f>
        <v>0</v>
      </c>
      <c r="J43" s="1">
        <f>SUM(J37,J41)/2</f>
        <v>1</v>
      </c>
      <c r="K43" s="1">
        <f>SUM(K37,K41)/2</f>
        <v>1</v>
      </c>
      <c r="L43" s="1">
        <f>SUM(L37,L39,L41)/3</f>
        <v>0.66666666666666663</v>
      </c>
      <c r="M43" s="1">
        <f>SUM(M37,M39,M41)/3</f>
        <v>0.66666666666666663</v>
      </c>
      <c r="N43" s="1">
        <f>SUM(N37,N41)/2</f>
        <v>0</v>
      </c>
      <c r="O43" s="18"/>
      <c r="P43" s="1">
        <f t="shared" si="12"/>
        <v>1</v>
      </c>
      <c r="Q43" s="1">
        <f t="shared" si="12"/>
        <v>1</v>
      </c>
      <c r="R43" s="1">
        <f t="shared" si="12"/>
        <v>0.33333333333333331</v>
      </c>
      <c r="S43" s="1">
        <f>SUM(S37,S41)/2</f>
        <v>1</v>
      </c>
      <c r="T43" s="18"/>
      <c r="U43" s="1">
        <f>SUM(U37,U39,U41)/3</f>
        <v>0.66666666666666663</v>
      </c>
      <c r="V43" s="18"/>
      <c r="W43" s="1">
        <f>SUM(W37,W39,W41)/3</f>
        <v>0.65276666666666661</v>
      </c>
    </row>
    <row r="44" spans="1:23" ht="120" customHeight="1" x14ac:dyDescent="0.35">
      <c r="A44" s="33" t="s">
        <v>43</v>
      </c>
      <c r="B44" s="22" t="s">
        <v>44</v>
      </c>
      <c r="C44" s="22" t="s">
        <v>73</v>
      </c>
      <c r="D44" s="22" t="s">
        <v>74</v>
      </c>
      <c r="E44" s="24" t="s">
        <v>88</v>
      </c>
      <c r="F44" s="4">
        <v>0.7</v>
      </c>
      <c r="G44" s="11">
        <v>2024</v>
      </c>
      <c r="H44" s="2">
        <v>1</v>
      </c>
      <c r="I44" s="8">
        <v>1</v>
      </c>
      <c r="J44" s="2">
        <v>0</v>
      </c>
      <c r="K44" s="2">
        <v>1</v>
      </c>
      <c r="L44" s="2">
        <v>1</v>
      </c>
      <c r="M44" s="2">
        <v>1</v>
      </c>
      <c r="N44" s="16">
        <v>0</v>
      </c>
      <c r="O44" s="16">
        <v>0</v>
      </c>
      <c r="P44" s="2">
        <v>1</v>
      </c>
      <c r="Q44" s="2">
        <v>1</v>
      </c>
      <c r="R44" s="2">
        <v>1</v>
      </c>
      <c r="S44" s="16">
        <v>1</v>
      </c>
      <c r="T44" s="16">
        <v>0</v>
      </c>
      <c r="U44" s="2">
        <v>1</v>
      </c>
      <c r="V44" s="2">
        <v>0</v>
      </c>
      <c r="W44" s="13">
        <f>10/15</f>
        <v>0.66666666666666663</v>
      </c>
    </row>
    <row r="45" spans="1:23" ht="120" customHeight="1" x14ac:dyDescent="0.35">
      <c r="A45" s="34"/>
      <c r="B45" s="23"/>
      <c r="C45" s="23"/>
      <c r="D45" s="23"/>
      <c r="E45" s="25"/>
      <c r="F45" s="4"/>
      <c r="G45" s="11">
        <v>2023</v>
      </c>
      <c r="H45" s="1">
        <v>1</v>
      </c>
      <c r="I45" s="10">
        <v>0</v>
      </c>
      <c r="J45" s="1">
        <v>0</v>
      </c>
      <c r="K45" s="1">
        <v>1</v>
      </c>
      <c r="L45" s="1">
        <v>1</v>
      </c>
      <c r="M45" s="1">
        <v>1</v>
      </c>
      <c r="N45" s="1">
        <v>0</v>
      </c>
      <c r="O45" s="1">
        <v>0</v>
      </c>
      <c r="P45" s="1">
        <v>0</v>
      </c>
      <c r="Q45" s="1">
        <v>1</v>
      </c>
      <c r="R45" s="1">
        <v>1</v>
      </c>
      <c r="S45" s="1">
        <v>1</v>
      </c>
      <c r="T45" s="1">
        <v>0</v>
      </c>
      <c r="U45" s="1">
        <v>1</v>
      </c>
      <c r="V45" s="1">
        <v>0</v>
      </c>
      <c r="W45" s="1">
        <f>8/15</f>
        <v>0.53333333333333333</v>
      </c>
    </row>
    <row r="46" spans="1:23" ht="120" customHeight="1" x14ac:dyDescent="0.35">
      <c r="A46" s="34"/>
      <c r="B46" s="22" t="s">
        <v>45</v>
      </c>
      <c r="C46" s="22" t="s">
        <v>76</v>
      </c>
      <c r="D46" s="22" t="s">
        <v>75</v>
      </c>
      <c r="E46" s="24" t="s">
        <v>101</v>
      </c>
      <c r="F46" s="4">
        <v>0.7</v>
      </c>
      <c r="G46" s="11">
        <v>2024</v>
      </c>
      <c r="H46" s="2">
        <v>0</v>
      </c>
      <c r="I46" s="8">
        <v>1</v>
      </c>
      <c r="J46" s="2">
        <v>0</v>
      </c>
      <c r="K46" s="2">
        <v>0</v>
      </c>
      <c r="L46" s="2">
        <v>0</v>
      </c>
      <c r="M46" s="8">
        <v>0</v>
      </c>
      <c r="N46" s="16">
        <v>0</v>
      </c>
      <c r="O46" s="16">
        <v>0</v>
      </c>
      <c r="P46" s="2">
        <v>0</v>
      </c>
      <c r="Q46" s="2">
        <v>1</v>
      </c>
      <c r="R46" s="2">
        <v>0.5</v>
      </c>
      <c r="S46" s="16">
        <v>1</v>
      </c>
      <c r="T46" s="16">
        <v>0</v>
      </c>
      <c r="U46" s="2">
        <v>1</v>
      </c>
      <c r="V46" s="2">
        <v>0</v>
      </c>
      <c r="W46" s="13">
        <f>4.5/15</f>
        <v>0.3</v>
      </c>
    </row>
    <row r="47" spans="1:23" ht="120" customHeight="1" x14ac:dyDescent="0.35">
      <c r="A47" s="34"/>
      <c r="B47" s="23"/>
      <c r="C47" s="23"/>
      <c r="D47" s="23"/>
      <c r="E47" s="25"/>
      <c r="F47" s="4"/>
      <c r="G47" s="11">
        <v>2023</v>
      </c>
      <c r="H47" s="1">
        <v>0</v>
      </c>
      <c r="I47" s="10">
        <v>1</v>
      </c>
      <c r="J47" s="1">
        <v>0</v>
      </c>
      <c r="K47" s="1">
        <v>0</v>
      </c>
      <c r="L47" s="1">
        <v>1</v>
      </c>
      <c r="M47" s="1">
        <v>0</v>
      </c>
      <c r="N47" s="1">
        <v>0</v>
      </c>
      <c r="O47" s="1">
        <v>0</v>
      </c>
      <c r="P47" s="1">
        <v>0</v>
      </c>
      <c r="Q47" s="1">
        <v>1</v>
      </c>
      <c r="R47" s="1">
        <v>1</v>
      </c>
      <c r="S47" s="1">
        <v>1</v>
      </c>
      <c r="T47" s="1">
        <v>0</v>
      </c>
      <c r="U47" s="1">
        <v>1</v>
      </c>
      <c r="V47" s="1">
        <v>0</v>
      </c>
      <c r="W47" s="1">
        <f>6/15</f>
        <v>0.4</v>
      </c>
    </row>
    <row r="48" spans="1:23" ht="70" customHeight="1" x14ac:dyDescent="0.35">
      <c r="A48" s="34"/>
      <c r="B48" s="26" t="s">
        <v>16</v>
      </c>
      <c r="C48" s="27"/>
      <c r="D48" s="27"/>
      <c r="E48" s="27"/>
      <c r="F48" s="28"/>
      <c r="G48" s="11">
        <v>2024</v>
      </c>
      <c r="H48" s="5">
        <f t="shared" ref="H48:W48" si="13">SUM(H44,H46)/2</f>
        <v>0.5</v>
      </c>
      <c r="I48" s="5">
        <f t="shared" si="13"/>
        <v>1</v>
      </c>
      <c r="J48" s="5">
        <f t="shared" si="13"/>
        <v>0</v>
      </c>
      <c r="K48" s="5">
        <f t="shared" si="13"/>
        <v>0.5</v>
      </c>
      <c r="L48" s="5">
        <f t="shared" si="13"/>
        <v>0.5</v>
      </c>
      <c r="M48" s="5">
        <f t="shared" si="13"/>
        <v>0.5</v>
      </c>
      <c r="N48" s="16">
        <f t="shared" si="13"/>
        <v>0</v>
      </c>
      <c r="O48" s="16">
        <f t="shared" si="13"/>
        <v>0</v>
      </c>
      <c r="P48" s="5">
        <f t="shared" si="13"/>
        <v>0.5</v>
      </c>
      <c r="Q48" s="5">
        <f t="shared" si="13"/>
        <v>1</v>
      </c>
      <c r="R48" s="5">
        <f t="shared" si="13"/>
        <v>0.75</v>
      </c>
      <c r="S48" s="16">
        <f t="shared" si="13"/>
        <v>1</v>
      </c>
      <c r="T48" s="16">
        <f t="shared" si="13"/>
        <v>0</v>
      </c>
      <c r="U48" s="5">
        <f t="shared" si="13"/>
        <v>1</v>
      </c>
      <c r="V48" s="5">
        <f t="shared" si="13"/>
        <v>0</v>
      </c>
      <c r="W48" s="13">
        <f t="shared" si="13"/>
        <v>0.48333333333333328</v>
      </c>
    </row>
    <row r="49" spans="1:23" ht="70" customHeight="1" x14ac:dyDescent="0.35">
      <c r="A49" s="35"/>
      <c r="B49" s="29"/>
      <c r="C49" s="30"/>
      <c r="D49" s="30"/>
      <c r="E49" s="30"/>
      <c r="F49" s="31"/>
      <c r="G49" s="11">
        <v>2023</v>
      </c>
      <c r="H49" s="1">
        <f t="shared" ref="H49:W49" si="14">SUM(H45,H47)/2</f>
        <v>0.5</v>
      </c>
      <c r="I49" s="1">
        <f t="shared" si="14"/>
        <v>0.5</v>
      </c>
      <c r="J49" s="1">
        <f t="shared" si="14"/>
        <v>0</v>
      </c>
      <c r="K49" s="1">
        <f t="shared" si="14"/>
        <v>0.5</v>
      </c>
      <c r="L49" s="1">
        <f t="shared" si="14"/>
        <v>1</v>
      </c>
      <c r="M49" s="1">
        <f t="shared" si="14"/>
        <v>0.5</v>
      </c>
      <c r="N49" s="1">
        <f t="shared" si="14"/>
        <v>0</v>
      </c>
      <c r="O49" s="1">
        <f t="shared" si="14"/>
        <v>0</v>
      </c>
      <c r="P49" s="1">
        <f t="shared" si="14"/>
        <v>0</v>
      </c>
      <c r="Q49" s="1">
        <f t="shared" si="14"/>
        <v>1</v>
      </c>
      <c r="R49" s="1">
        <f t="shared" si="14"/>
        <v>1</v>
      </c>
      <c r="S49" s="1">
        <f t="shared" si="14"/>
        <v>1</v>
      </c>
      <c r="T49" s="1">
        <f t="shared" si="14"/>
        <v>0</v>
      </c>
      <c r="U49" s="1">
        <f t="shared" si="14"/>
        <v>1</v>
      </c>
      <c r="V49" s="1">
        <f t="shared" si="14"/>
        <v>0</v>
      </c>
      <c r="W49" s="1">
        <f t="shared" si="14"/>
        <v>0.46666666666666667</v>
      </c>
    </row>
    <row r="50" spans="1:23" ht="180" customHeight="1" x14ac:dyDescent="0.35">
      <c r="A50" s="33" t="s">
        <v>46</v>
      </c>
      <c r="B50" s="22" t="s">
        <v>47</v>
      </c>
      <c r="C50" s="22" t="s">
        <v>77</v>
      </c>
      <c r="D50" s="22" t="s">
        <v>78</v>
      </c>
      <c r="E50" s="24" t="s">
        <v>102</v>
      </c>
      <c r="F50" s="4">
        <v>0.9</v>
      </c>
      <c r="G50" s="11">
        <v>2024</v>
      </c>
      <c r="H50" s="2">
        <v>1</v>
      </c>
      <c r="I50" s="8">
        <v>1</v>
      </c>
      <c r="J50" s="2">
        <v>0</v>
      </c>
      <c r="K50" s="2">
        <v>1</v>
      </c>
      <c r="L50" s="2">
        <v>1</v>
      </c>
      <c r="M50" s="2">
        <v>1</v>
      </c>
      <c r="N50" s="16">
        <v>1</v>
      </c>
      <c r="O50" s="16">
        <v>0</v>
      </c>
      <c r="P50" s="2">
        <v>1</v>
      </c>
      <c r="Q50" s="2">
        <v>1</v>
      </c>
      <c r="R50" s="2">
        <v>1</v>
      </c>
      <c r="S50" s="16">
        <v>1</v>
      </c>
      <c r="T50" s="16">
        <v>0</v>
      </c>
      <c r="U50" s="2">
        <v>1</v>
      </c>
      <c r="V50" s="2">
        <v>0</v>
      </c>
      <c r="W50" s="13">
        <f>11/15</f>
        <v>0.73333333333333328</v>
      </c>
    </row>
    <row r="51" spans="1:23" ht="180" customHeight="1" x14ac:dyDescent="0.35">
      <c r="A51" s="34"/>
      <c r="B51" s="23"/>
      <c r="C51" s="23"/>
      <c r="D51" s="23"/>
      <c r="E51" s="25"/>
      <c r="F51" s="4"/>
      <c r="G51" s="11">
        <v>2023</v>
      </c>
      <c r="H51" s="1">
        <v>1</v>
      </c>
      <c r="I51" s="10">
        <v>1</v>
      </c>
      <c r="J51" s="1">
        <v>0</v>
      </c>
      <c r="K51" s="1">
        <v>1</v>
      </c>
      <c r="L51" s="1">
        <v>1</v>
      </c>
      <c r="M51" s="1">
        <v>1</v>
      </c>
      <c r="N51" s="1">
        <v>1</v>
      </c>
      <c r="O51" s="1">
        <v>0</v>
      </c>
      <c r="P51" s="1">
        <v>1</v>
      </c>
      <c r="Q51" s="1">
        <v>1</v>
      </c>
      <c r="R51" s="1">
        <v>1</v>
      </c>
      <c r="S51" s="1">
        <v>1</v>
      </c>
      <c r="T51" s="1">
        <v>0</v>
      </c>
      <c r="U51" s="1">
        <v>1</v>
      </c>
      <c r="V51" s="1">
        <v>0</v>
      </c>
      <c r="W51" s="1">
        <f>11/15</f>
        <v>0.73333333333333328</v>
      </c>
    </row>
    <row r="52" spans="1:23" ht="120" customHeight="1" x14ac:dyDescent="0.35">
      <c r="A52" s="34"/>
      <c r="B52" s="22" t="s">
        <v>48</v>
      </c>
      <c r="C52" s="22" t="s">
        <v>79</v>
      </c>
      <c r="D52" s="22" t="s">
        <v>86</v>
      </c>
      <c r="E52" s="24" t="s">
        <v>103</v>
      </c>
      <c r="F52" s="4">
        <v>0.8</v>
      </c>
      <c r="G52" s="11">
        <v>2024</v>
      </c>
      <c r="H52" s="2">
        <v>1</v>
      </c>
      <c r="I52" s="8">
        <v>1</v>
      </c>
      <c r="J52" s="2">
        <v>1</v>
      </c>
      <c r="K52" s="2">
        <v>1</v>
      </c>
      <c r="L52" s="2">
        <v>1</v>
      </c>
      <c r="M52" s="2">
        <v>1</v>
      </c>
      <c r="N52" s="16">
        <v>0</v>
      </c>
      <c r="O52" s="16">
        <v>0</v>
      </c>
      <c r="P52" s="2">
        <v>1</v>
      </c>
      <c r="Q52" s="2">
        <v>1</v>
      </c>
      <c r="R52" s="2">
        <v>1</v>
      </c>
      <c r="S52" s="16">
        <v>1</v>
      </c>
      <c r="T52" s="16">
        <v>0</v>
      </c>
      <c r="U52" s="2">
        <v>1</v>
      </c>
      <c r="V52" s="2">
        <v>0</v>
      </c>
      <c r="W52" s="13">
        <f>11/15</f>
        <v>0.73333333333333328</v>
      </c>
    </row>
    <row r="53" spans="1:23" ht="120" customHeight="1" x14ac:dyDescent="0.35">
      <c r="A53" s="34"/>
      <c r="B53" s="23"/>
      <c r="C53" s="23"/>
      <c r="D53" s="23"/>
      <c r="E53" s="25"/>
      <c r="F53" s="4"/>
      <c r="G53" s="11">
        <v>2023</v>
      </c>
      <c r="H53" s="1">
        <v>1</v>
      </c>
      <c r="I53" s="10">
        <v>1</v>
      </c>
      <c r="J53" s="1">
        <v>0</v>
      </c>
      <c r="K53" s="1">
        <v>1</v>
      </c>
      <c r="L53" s="1">
        <v>1</v>
      </c>
      <c r="M53" s="1">
        <v>1</v>
      </c>
      <c r="N53" s="1">
        <v>0</v>
      </c>
      <c r="O53" s="1">
        <v>0</v>
      </c>
      <c r="P53" s="1">
        <v>1</v>
      </c>
      <c r="Q53" s="1">
        <v>1</v>
      </c>
      <c r="R53" s="1">
        <v>1</v>
      </c>
      <c r="S53" s="1">
        <v>1</v>
      </c>
      <c r="T53" s="1">
        <v>0</v>
      </c>
      <c r="U53" s="1">
        <v>1</v>
      </c>
      <c r="V53" s="1">
        <v>0</v>
      </c>
      <c r="W53" s="1">
        <f>10/15</f>
        <v>0.66666666666666663</v>
      </c>
    </row>
    <row r="54" spans="1:23" ht="70" customHeight="1" x14ac:dyDescent="0.35">
      <c r="A54" s="34"/>
      <c r="B54" s="26" t="s">
        <v>16</v>
      </c>
      <c r="C54" s="27"/>
      <c r="D54" s="27"/>
      <c r="E54" s="27"/>
      <c r="F54" s="28"/>
      <c r="G54" s="11">
        <v>2024</v>
      </c>
      <c r="H54" s="5">
        <f t="shared" ref="H54:W54" si="15">SUM(H50,H52)/2</f>
        <v>1</v>
      </c>
      <c r="I54" s="5">
        <f t="shared" si="15"/>
        <v>1</v>
      </c>
      <c r="J54" s="5">
        <f t="shared" si="15"/>
        <v>0.5</v>
      </c>
      <c r="K54" s="5">
        <f>SUM(K50,K52)/2</f>
        <v>1</v>
      </c>
      <c r="L54" s="5">
        <f t="shared" si="15"/>
        <v>1</v>
      </c>
      <c r="M54" s="5">
        <f t="shared" si="15"/>
        <v>1</v>
      </c>
      <c r="N54" s="16">
        <f t="shared" si="15"/>
        <v>0.5</v>
      </c>
      <c r="O54" s="16">
        <f t="shared" si="15"/>
        <v>0</v>
      </c>
      <c r="P54" s="5">
        <f t="shared" si="15"/>
        <v>1</v>
      </c>
      <c r="Q54" s="5">
        <f t="shared" si="15"/>
        <v>1</v>
      </c>
      <c r="R54" s="5">
        <f t="shared" si="15"/>
        <v>1</v>
      </c>
      <c r="S54" s="16">
        <f t="shared" si="15"/>
        <v>1</v>
      </c>
      <c r="T54" s="16">
        <f t="shared" si="15"/>
        <v>0</v>
      </c>
      <c r="U54" s="5">
        <f t="shared" si="15"/>
        <v>1</v>
      </c>
      <c r="V54" s="5">
        <f t="shared" si="15"/>
        <v>0</v>
      </c>
      <c r="W54" s="13">
        <f t="shared" si="15"/>
        <v>0.73333333333333328</v>
      </c>
    </row>
    <row r="55" spans="1:23" ht="70" customHeight="1" x14ac:dyDescent="0.35">
      <c r="A55" s="35"/>
      <c r="B55" s="29"/>
      <c r="C55" s="30"/>
      <c r="D55" s="30"/>
      <c r="E55" s="30"/>
      <c r="F55" s="31"/>
      <c r="G55" s="11">
        <v>2023</v>
      </c>
      <c r="H55" s="1">
        <f>SUM(H51,H53)/2</f>
        <v>1</v>
      </c>
      <c r="I55" s="1">
        <f>SUM(I51,I53)/2</f>
        <v>1</v>
      </c>
      <c r="J55" s="1">
        <f>SUM(J51,J53)/2</f>
        <v>0</v>
      </c>
      <c r="K55" s="1">
        <f>SUM(K51,K53)/2</f>
        <v>1</v>
      </c>
      <c r="L55" s="1">
        <f t="shared" ref="L55:W55" si="16">SUM(L51,L53)/2</f>
        <v>1</v>
      </c>
      <c r="M55" s="1">
        <f t="shared" si="16"/>
        <v>1</v>
      </c>
      <c r="N55" s="1">
        <f t="shared" si="16"/>
        <v>0.5</v>
      </c>
      <c r="O55" s="1">
        <f t="shared" si="16"/>
        <v>0</v>
      </c>
      <c r="P55" s="1">
        <f t="shared" si="16"/>
        <v>1</v>
      </c>
      <c r="Q55" s="1">
        <f t="shared" si="16"/>
        <v>1</v>
      </c>
      <c r="R55" s="1">
        <f t="shared" si="16"/>
        <v>1</v>
      </c>
      <c r="S55" s="1">
        <f t="shared" si="16"/>
        <v>1</v>
      </c>
      <c r="T55" s="1">
        <f t="shared" si="16"/>
        <v>0</v>
      </c>
      <c r="U55" s="1">
        <f t="shared" si="16"/>
        <v>1</v>
      </c>
      <c r="V55" s="1">
        <f t="shared" si="16"/>
        <v>0</v>
      </c>
      <c r="W55" s="1">
        <f t="shared" si="16"/>
        <v>0.7</v>
      </c>
    </row>
    <row r="56" spans="1:23" ht="70" customHeight="1" x14ac:dyDescent="0.35">
      <c r="A56" s="32" t="s">
        <v>52</v>
      </c>
      <c r="B56" s="32"/>
      <c r="C56" s="32"/>
      <c r="D56" s="32"/>
      <c r="E56" s="32"/>
      <c r="F56" s="32"/>
      <c r="G56" s="11">
        <v>2024</v>
      </c>
      <c r="H56" s="15">
        <f>SUM(H4,H10,H14,H18,H26,H30,H34,H42,H48,H54)/10</f>
        <v>0.91999999999999993</v>
      </c>
      <c r="I56" s="15">
        <f>SUM(I4,I10,I14,I18,I26,I30,I34,I42,I48,I54)/10</f>
        <v>0.61083333333333334</v>
      </c>
      <c r="J56" s="15">
        <f t="shared" ref="J56:M57" si="17">SUM(J4,J10,J14,J18,J26,J30,J42,J48,J54)/9</f>
        <v>0.3888888888888889</v>
      </c>
      <c r="K56" s="15">
        <f t="shared" si="17"/>
        <v>0.74074444444444454</v>
      </c>
      <c r="L56" s="15">
        <f t="shared" si="17"/>
        <v>0.71296296296296302</v>
      </c>
      <c r="M56" s="15">
        <f t="shared" si="17"/>
        <v>0.74074074074074081</v>
      </c>
      <c r="N56" s="17">
        <f>SUM(N10,N14,N18,N26,N30,N42,N48,N54)/8</f>
        <v>0.27083333333333331</v>
      </c>
      <c r="O56" s="17">
        <f>SUM(O18,O30,O48,O54)/4</f>
        <v>0.25</v>
      </c>
      <c r="P56" s="15">
        <f>SUM(P4,P10,P14,P18,P26,P30,P42,P48,P54)/9</f>
        <v>0.87036666666666662</v>
      </c>
      <c r="Q56" s="15">
        <f>SUM(Q4,Q10,Q14,Q18,Q26,Q30,Q34,Q42,Q48,Q54)/10</f>
        <v>0.96665999999999985</v>
      </c>
      <c r="R56" s="15">
        <f>SUM(R4,R10,R14,R18,R26,R30,R34,R42,R48,R54)/10</f>
        <v>0.80833333333333324</v>
      </c>
      <c r="S56" s="17">
        <f>SUM(S10,S14,S18,S26,S30,S42,S48,S54)/8</f>
        <v>0.70833333333333326</v>
      </c>
      <c r="T56" s="17">
        <f>SUM(T18,T26,T30,T48,T54)/5</f>
        <v>0</v>
      </c>
      <c r="U56" s="15">
        <f>SUM(U4,U10,U14,U18,U26,U30,U34,U42,U48,U54)/10</f>
        <v>0.98750000000000004</v>
      </c>
      <c r="V56" s="15">
        <f>SUM(V18,V30,V48,V54)/4</f>
        <v>0.25</v>
      </c>
      <c r="W56" s="15">
        <f>SUM(W4,W10,W14,W18,W26,W30,W34,W42,W48,W54)/10</f>
        <v>0.66380456349206352</v>
      </c>
    </row>
    <row r="57" spans="1:23" ht="70" customHeight="1" x14ac:dyDescent="0.35">
      <c r="A57" s="32"/>
      <c r="B57" s="32"/>
      <c r="C57" s="32"/>
      <c r="D57" s="32"/>
      <c r="E57" s="32"/>
      <c r="F57" s="32"/>
      <c r="G57" s="11">
        <v>2023</v>
      </c>
      <c r="H57" s="7">
        <f>SUM(H5,H11,H15,H19,H27,H31,H35,H43,H49,H55)/10</f>
        <v>0.89</v>
      </c>
      <c r="I57" s="7">
        <f>SUM(I5,I11,I15,I19,I27,I31,I35,I43,I49,I55)/10</f>
        <v>0.52500000000000002</v>
      </c>
      <c r="J57" s="7">
        <f t="shared" si="17"/>
        <v>0.44444444444444442</v>
      </c>
      <c r="K57" s="7">
        <f t="shared" si="17"/>
        <v>0.57407407407407396</v>
      </c>
      <c r="L57" s="7">
        <f t="shared" si="17"/>
        <v>0.79629629629629628</v>
      </c>
      <c r="M57" s="7">
        <f t="shared" si="17"/>
        <v>0.74074074074074081</v>
      </c>
      <c r="N57" s="7">
        <f>SUM(N11,N15,N19,N27,N31,N43,N49,N55)/8</f>
        <v>0.27083333333333331</v>
      </c>
      <c r="O57" s="7">
        <f>SUM(O19,O31,O49,O55)/4</f>
        <v>0.25</v>
      </c>
      <c r="P57" s="7">
        <f>SUM(P5,P11,P15,P19,P27,P43,P49,P55)/8</f>
        <v>0.79166249999999994</v>
      </c>
      <c r="Q57" s="7">
        <f>SUM(Q5,Q11,Q15,Q19,Q27,Q31,Q35,Q43,Q49,Q55)/10</f>
        <v>1</v>
      </c>
      <c r="R57" s="7">
        <f>SUM(R5,R11,R15,R19,R27,R31,R35,R43,R49,R55)/10</f>
        <v>0.76666333333333325</v>
      </c>
      <c r="S57" s="7">
        <f>SUM(S11,S15,S19,S27,S31,S43,S49,S55)/8</f>
        <v>0.70833333333333326</v>
      </c>
      <c r="T57" s="7">
        <f>SUM(T19,T31,T49,T55)/4</f>
        <v>0</v>
      </c>
      <c r="U57" s="7">
        <f>SUM(U5,U11,U15,U19,U27,U31,U35,U43,U49,U55)/10</f>
        <v>0.89166666666666683</v>
      </c>
      <c r="V57" s="7">
        <f>SUM(V19,V31,V49,V55)/4</f>
        <v>0.25</v>
      </c>
      <c r="W57" s="7">
        <f>SUM(W5,W11,W15,W19,W27,W31,W35,W43,W49,W55)/10</f>
        <v>0.62192690476190471</v>
      </c>
    </row>
  </sheetData>
  <mergeCells count="89">
    <mergeCell ref="A2:A5"/>
    <mergeCell ref="B2:B3"/>
    <mergeCell ref="C2:C3"/>
    <mergeCell ref="D2:D3"/>
    <mergeCell ref="E2:E3"/>
    <mergeCell ref="B4:F5"/>
    <mergeCell ref="A12:A15"/>
    <mergeCell ref="B12:B13"/>
    <mergeCell ref="C12:C13"/>
    <mergeCell ref="D12:D13"/>
    <mergeCell ref="E12:E13"/>
    <mergeCell ref="B14:F15"/>
    <mergeCell ref="A16:A19"/>
    <mergeCell ref="B16:B17"/>
    <mergeCell ref="C16:C17"/>
    <mergeCell ref="D16:D17"/>
    <mergeCell ref="E16:E17"/>
    <mergeCell ref="B18:F19"/>
    <mergeCell ref="A6:A11"/>
    <mergeCell ref="B6:B7"/>
    <mergeCell ref="C6:C7"/>
    <mergeCell ref="D6:D7"/>
    <mergeCell ref="E6:E7"/>
    <mergeCell ref="B8:B9"/>
    <mergeCell ref="C8:C9"/>
    <mergeCell ref="D8:D9"/>
    <mergeCell ref="E8:E9"/>
    <mergeCell ref="B10:F11"/>
    <mergeCell ref="E22:E23"/>
    <mergeCell ref="B24:B25"/>
    <mergeCell ref="C24:C25"/>
    <mergeCell ref="D24:D25"/>
    <mergeCell ref="E24:E25"/>
    <mergeCell ref="B22:B23"/>
    <mergeCell ref="C22:C23"/>
    <mergeCell ref="D22:D23"/>
    <mergeCell ref="B26:F27"/>
    <mergeCell ref="A28:A31"/>
    <mergeCell ref="B28:B29"/>
    <mergeCell ref="C28:C29"/>
    <mergeCell ref="D28:D29"/>
    <mergeCell ref="E28:E29"/>
    <mergeCell ref="B30:F31"/>
    <mergeCell ref="A20:A27"/>
    <mergeCell ref="B20:B21"/>
    <mergeCell ref="C20:C21"/>
    <mergeCell ref="D20:D21"/>
    <mergeCell ref="E20:E21"/>
    <mergeCell ref="A32:A35"/>
    <mergeCell ref="B32:B33"/>
    <mergeCell ref="C32:C33"/>
    <mergeCell ref="D32:D33"/>
    <mergeCell ref="E32:E33"/>
    <mergeCell ref="B34:F35"/>
    <mergeCell ref="A36:A43"/>
    <mergeCell ref="B36:B37"/>
    <mergeCell ref="C36:C37"/>
    <mergeCell ref="D36:D37"/>
    <mergeCell ref="E36:E37"/>
    <mergeCell ref="B38:B39"/>
    <mergeCell ref="C38:C39"/>
    <mergeCell ref="D38:D39"/>
    <mergeCell ref="E38:E39"/>
    <mergeCell ref="B40:B41"/>
    <mergeCell ref="C40:C41"/>
    <mergeCell ref="D40:D41"/>
    <mergeCell ref="E40:E41"/>
    <mergeCell ref="B42:F43"/>
    <mergeCell ref="D46:D47"/>
    <mergeCell ref="E46:E47"/>
    <mergeCell ref="B48:F49"/>
    <mergeCell ref="A50:A55"/>
    <mergeCell ref="B50:B51"/>
    <mergeCell ref="C50:C51"/>
    <mergeCell ref="D50:D51"/>
    <mergeCell ref="E50:E51"/>
    <mergeCell ref="B52:B53"/>
    <mergeCell ref="A44:A49"/>
    <mergeCell ref="B44:B45"/>
    <mergeCell ref="C44:C45"/>
    <mergeCell ref="D44:D45"/>
    <mergeCell ref="E44:E45"/>
    <mergeCell ref="B46:B47"/>
    <mergeCell ref="C46:C47"/>
    <mergeCell ref="C52:C53"/>
    <mergeCell ref="D52:D53"/>
    <mergeCell ref="E52:E53"/>
    <mergeCell ref="B54:F55"/>
    <mergeCell ref="A56:F57"/>
  </mergeCells>
  <pageMargins left="0.25" right="0.25" top="0.75" bottom="0.75" header="0.3" footer="0.3"/>
  <pageSetup scale="14" orientation="landscape" r:id="rId1"/>
  <rowBreaks count="1" manualBreakCount="1">
    <brk id="3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9A05D28E0BE04B80D36AC15DEC8463" ma:contentTypeVersion="13" ma:contentTypeDescription="Create a new document." ma:contentTypeScope="" ma:versionID="76819749e46a4f90eddd9b3a822b3bd8">
  <xsd:schema xmlns:xsd="http://www.w3.org/2001/XMLSchema" xmlns:xs="http://www.w3.org/2001/XMLSchema" xmlns:p="http://schemas.microsoft.com/office/2006/metadata/properties" xmlns:ns2="568fae74-7960-4f2c-9607-65fc7cdb8e27" xmlns:ns3="ccfc78df-12a1-45b5-94e7-ab402d6189f7" targetNamespace="http://schemas.microsoft.com/office/2006/metadata/properties" ma:root="true" ma:fieldsID="b82992bb264fe8e96bec27914faf85f9" ns2:_="" ns3:_="">
    <xsd:import namespace="568fae74-7960-4f2c-9607-65fc7cdb8e27"/>
    <xsd:import namespace="ccfc78df-12a1-45b5-94e7-ab402d6189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fae74-7960-4f2c-9607-65fc7cdb8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b8e8857-c4c4-424d-b5e5-272a7ed7288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c78df-12a1-45b5-94e7-ab402d6189f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90aa07b-4ada-4028-a3c7-64d7da030af6}" ma:internalName="TaxCatchAll" ma:showField="CatchAllData" ma:web="ccfc78df-12a1-45b5-94e7-ab402d618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fc78df-12a1-45b5-94e7-ab402d6189f7" xsi:nil="true"/>
    <lcf76f155ced4ddcb4097134ff3c332f xmlns="568fae74-7960-4f2c-9607-65fc7cdb8e2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D824C-7A01-464A-A3BC-CD45345B4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8fae74-7960-4f2c-9607-65fc7cdb8e27"/>
    <ds:schemaRef ds:uri="ccfc78df-12a1-45b5-94e7-ab402d618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71A75E-57A6-4FF3-BA11-6FA0E06B453F}">
  <ds:schemaRefs>
    <ds:schemaRef ds:uri="http://schemas.microsoft.com/office/2006/metadata/properties"/>
    <ds:schemaRef ds:uri="http://schemas.microsoft.com/office/infopath/2007/PartnerControls"/>
    <ds:schemaRef ds:uri="ccfc78df-12a1-45b5-94e7-ab402d6189f7"/>
    <ds:schemaRef ds:uri="568fae74-7960-4f2c-9607-65fc7cdb8e27"/>
  </ds:schemaRefs>
</ds:datastoreItem>
</file>

<file path=customXml/itemProps3.xml><?xml version="1.0" encoding="utf-8"?>
<ds:datastoreItem xmlns:ds="http://schemas.openxmlformats.org/officeDocument/2006/customXml" ds:itemID="{3F258681-6820-4185-852A-3CF11EF135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2025-10-06T07:49:18Z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0x010100CA9A05D28E0BE04B80D36AC15DEC8463</vt:lpwstr>
  </property>
  <property fmtid="{D5CDD505-2E9C-101B-9397-08002B2CF9AE}" pid="3" name="MediaServiceImageTags">
    <vt:lpwstr/>
  </property>
</Properties>
</file>