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0140" windowHeight="6600" activeTab="0"/>
  </bookViews>
  <sheets>
    <sheet name="A" sheetId="1" r:id="rId1"/>
  </sheets>
  <definedNames>
    <definedName name="_xlnm.Print_Area">'A'!$A$1:$P$55</definedName>
  </definedNames>
  <calcPr fullCalcOnLoad="1"/>
</workbook>
</file>

<file path=xl/sharedStrings.xml><?xml version="1.0" encoding="utf-8"?>
<sst xmlns="http://schemas.openxmlformats.org/spreadsheetml/2006/main" count="63" uniqueCount="60">
  <si>
    <t>BOSTON-FRANKFURT OPERATING ANALYSIS</t>
  </si>
  <si>
    <t>DEMAND</t>
  </si>
  <si>
    <t>REVENUE</t>
  </si>
  <si>
    <t>Total BOS-FRA Local O-D passengers (both directions)</t>
  </si>
  <si>
    <t>Expected Market Share for one daily flight</t>
  </si>
  <si>
    <t>Local BOS-FRA passengers on new flight</t>
  </si>
  <si>
    <t>Additional Traffic:</t>
  </si>
  <si>
    <t>Connections US destinations behind Boston to/from FRA</t>
  </si>
  <si>
    <t>Connections to/from BOS beyond FRA</t>
  </si>
  <si>
    <t>Connections behind BOS to/from destinations beyond FRA</t>
  </si>
  <si>
    <t>Total passengers (both directions)</t>
  </si>
  <si>
    <t>Additional Cargo Revenue</t>
  </si>
  <si>
    <t>10 percent of passenger revenue</t>
  </si>
  <si>
    <t>TOTAL</t>
  </si>
  <si>
    <t>2.  FLIGHT OPERATING INFORMATION</t>
  </si>
  <si>
    <t>Total Annual Flights (each direction)</t>
  </si>
  <si>
    <t xml:space="preserve"> </t>
  </si>
  <si>
    <t>Annual Flights</t>
  </si>
  <si>
    <t>Block Hours BOS to FRA</t>
  </si>
  <si>
    <t>Block Hours</t>
  </si>
  <si>
    <t>Block Hours FRA to BOS</t>
  </si>
  <si>
    <t>RPMs</t>
  </si>
  <si>
    <t>Passenger Yield</t>
  </si>
  <si>
    <t>Non-stop miles BOS/FRA</t>
  </si>
  <si>
    <t>3.  ESTIMATED OPERATING COSTS</t>
  </si>
  <si>
    <t>Direct Operating Costs</t>
  </si>
  <si>
    <t>Aircraft Type</t>
  </si>
  <si>
    <t>B767-300</t>
  </si>
  <si>
    <t>Number of Seats</t>
  </si>
  <si>
    <t>ASM</t>
  </si>
  <si>
    <t>Cost per Block-Hour:</t>
  </si>
  <si>
    <t>Seat Departures</t>
  </si>
  <si>
    <t>Passengers</t>
  </si>
  <si>
    <t>ALF</t>
  </si>
  <si>
    <t>Maintenance</t>
  </si>
  <si>
    <t>Ownership</t>
  </si>
  <si>
    <t>Total per Block-Hour</t>
  </si>
  <si>
    <t>DIRECT OP COSTS</t>
  </si>
  <si>
    <t>PAX SERVICE</t>
  </si>
  <si>
    <t>Indirect Operating Costs</t>
  </si>
  <si>
    <t>AC/TRAFFIC SERVICE</t>
  </si>
  <si>
    <t>PROMOTION/SALES</t>
  </si>
  <si>
    <t>Passenger Service</t>
  </si>
  <si>
    <t>per RPM</t>
  </si>
  <si>
    <t>GEN ADMINISTRN</t>
  </si>
  <si>
    <t>Aircraft &amp; Traffic Servicing</t>
  </si>
  <si>
    <t>per Seat Departure</t>
  </si>
  <si>
    <t>Promotion and Sales</t>
  </si>
  <si>
    <t>of Passenger Revenues</t>
  </si>
  <si>
    <t>OPERATING COSTS</t>
  </si>
  <si>
    <t>General and Administrative</t>
  </si>
  <si>
    <t>per ASM</t>
  </si>
  <si>
    <t>OPERATING PROFIT</t>
  </si>
  <si>
    <t>1.  DEMAND AND YIELD ESTIMATES FOR 2004</t>
  </si>
  <si>
    <t>DL REVENUE</t>
  </si>
  <si>
    <t>PER PAX</t>
  </si>
  <si>
    <t>PAX TRIPS</t>
  </si>
  <si>
    <t>ONE WAY</t>
  </si>
  <si>
    <t>ONE-WAY</t>
  </si>
  <si>
    <t>Flying Operations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</si>
</sst>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_);\(&quot;$&quot;#,##0.000\)"/>
    <numFmt numFmtId="173" formatCode="hh:mm_)"/>
    <numFmt numFmtId="174" formatCode="&quot;$&quot;#,##0.0000_);\(&quot;$&quot;#,##0.0000\)"/>
    <numFmt numFmtId="175" formatCode="&quot;$&quot;#,##0.0_);\(&quot;$&quot;#,##0.0\)"/>
  </numFmts>
  <fonts count="37">
    <font>
      <sz val="10"/>
      <name val="Courier"/>
      <family val="0"/>
    </font>
    <font>
      <sz val="10"/>
      <name val="Arial"/>
      <family val="0"/>
    </font>
    <font>
      <sz val="10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55"/>
  <sheetViews>
    <sheetView showGridLines="0" tabSelected="1" zoomScalePageLayoutView="0" workbookViewId="0" topLeftCell="G1">
      <selection activeCell="M11" sqref="M11"/>
    </sheetView>
  </sheetViews>
  <sheetFormatPr defaultColWidth="9.625" defaultRowHeight="12.75"/>
  <cols>
    <col min="1" max="1" width="21.25390625" style="0" bestFit="1" customWidth="1"/>
    <col min="2" max="9" width="9.625" style="0" customWidth="1"/>
    <col min="10" max="10" width="9.875" style="0" bestFit="1" customWidth="1"/>
    <col min="11" max="12" width="9.625" style="0" customWidth="1"/>
    <col min="13" max="16" width="12.625" style="0" customWidth="1"/>
  </cols>
  <sheetData>
    <row r="1" spans="1:13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8:10" ht="12">
      <c r="H4" s="10" t="s">
        <v>1</v>
      </c>
      <c r="I4" s="10"/>
      <c r="J4" s="10" t="s">
        <v>57</v>
      </c>
    </row>
    <row r="5" spans="1:13" ht="12">
      <c r="A5" s="1" t="s">
        <v>53</v>
      </c>
      <c r="B5" s="1"/>
      <c r="C5" s="1"/>
      <c r="D5" s="1"/>
      <c r="E5" s="1"/>
      <c r="F5" s="1"/>
      <c r="G5" s="1"/>
      <c r="H5" s="9" t="s">
        <v>58</v>
      </c>
      <c r="I5" s="9"/>
      <c r="J5" s="9" t="s">
        <v>54</v>
      </c>
      <c r="K5" s="1"/>
      <c r="L5" s="1"/>
      <c r="M5" s="1" t="s">
        <v>2</v>
      </c>
    </row>
    <row r="6" spans="8:10" ht="12">
      <c r="H6" s="10" t="s">
        <v>56</v>
      </c>
      <c r="I6" s="10"/>
      <c r="J6" s="10" t="s">
        <v>55</v>
      </c>
    </row>
    <row r="8" spans="1:13" ht="12">
      <c r="A8" s="1"/>
      <c r="B8" s="1" t="s">
        <v>3</v>
      </c>
      <c r="C8" s="1"/>
      <c r="D8" s="1"/>
      <c r="E8" s="1"/>
      <c r="F8" s="1"/>
      <c r="G8" s="1"/>
      <c r="H8" s="2">
        <v>168000</v>
      </c>
      <c r="I8" s="2"/>
      <c r="J8" s="1"/>
      <c r="K8" s="1"/>
      <c r="L8" s="1"/>
      <c r="M8" s="1"/>
    </row>
    <row r="9" spans="1:13" ht="12">
      <c r="A9" s="1"/>
      <c r="B9" s="1" t="s">
        <v>4</v>
      </c>
      <c r="C9" s="1"/>
      <c r="D9" s="1"/>
      <c r="E9" s="1"/>
      <c r="F9" s="1"/>
      <c r="G9" s="1"/>
      <c r="H9" s="3">
        <v>0.4</v>
      </c>
      <c r="I9" s="3"/>
      <c r="J9" s="1"/>
      <c r="K9" s="1"/>
      <c r="L9" s="1"/>
      <c r="M9" s="1"/>
    </row>
    <row r="10" spans="1:13" ht="12">
      <c r="A10" s="1"/>
      <c r="B10" s="1"/>
      <c r="C10" s="1"/>
      <c r="D10" s="1"/>
      <c r="E10" s="1"/>
      <c r="F10" s="1"/>
      <c r="G10" s="1"/>
      <c r="H10" s="3"/>
      <c r="I10" s="3"/>
      <c r="J10" s="1"/>
      <c r="K10" s="1"/>
      <c r="L10" s="1"/>
      <c r="M10" s="1"/>
    </row>
    <row r="11" spans="1:13" ht="12">
      <c r="A11" s="1"/>
      <c r="B11" s="1" t="s">
        <v>5</v>
      </c>
      <c r="C11" s="1"/>
      <c r="D11" s="1"/>
      <c r="E11" s="1"/>
      <c r="F11" s="1"/>
      <c r="G11" s="1"/>
      <c r="H11" s="2">
        <f>H8*H9</f>
        <v>67200</v>
      </c>
      <c r="I11" s="2"/>
      <c r="J11" s="8">
        <v>400</v>
      </c>
      <c r="K11" s="1"/>
      <c r="L11" s="1"/>
      <c r="M11" s="2">
        <f>H11*J11</f>
        <v>26880000</v>
      </c>
    </row>
    <row r="12" spans="1:13" ht="12">
      <c r="A12" s="1"/>
      <c r="B12" s="1"/>
      <c r="C12" s="1"/>
      <c r="D12" s="1"/>
      <c r="E12" s="1"/>
      <c r="F12" s="1"/>
      <c r="G12" s="1"/>
      <c r="H12" s="1"/>
      <c r="I12" s="1"/>
      <c r="J12" s="4"/>
      <c r="K12" s="1"/>
      <c r="L12" s="1"/>
      <c r="M12" s="1"/>
    </row>
    <row r="13" spans="1:13" ht="12">
      <c r="A13" s="1"/>
      <c r="B13" s="1" t="s">
        <v>6</v>
      </c>
      <c r="C13" s="1"/>
      <c r="D13" s="1"/>
      <c r="E13" s="1"/>
      <c r="F13" s="1"/>
      <c r="G13" s="1"/>
      <c r="H13" s="1"/>
      <c r="I13" s="1"/>
      <c r="J13" s="4"/>
      <c r="K13" s="1"/>
      <c r="L13" s="1"/>
      <c r="M13" s="1"/>
    </row>
    <row r="14" spans="1:13" ht="12">
      <c r="A14" s="1"/>
      <c r="B14" s="1"/>
      <c r="C14" s="1"/>
      <c r="D14" s="1"/>
      <c r="E14" s="1"/>
      <c r="F14" s="1"/>
      <c r="G14" s="1"/>
      <c r="H14" s="1"/>
      <c r="I14" s="1"/>
      <c r="J14" s="4"/>
      <c r="K14" s="1"/>
      <c r="L14" s="1"/>
      <c r="M14" s="1"/>
    </row>
    <row r="15" spans="1:13" ht="12">
      <c r="A15" s="1"/>
      <c r="B15" s="1" t="s">
        <v>7</v>
      </c>
      <c r="C15" s="1"/>
      <c r="D15" s="1"/>
      <c r="E15" s="1"/>
      <c r="F15" s="1"/>
      <c r="G15" s="1"/>
      <c r="H15" s="2">
        <v>22000</v>
      </c>
      <c r="I15" s="2"/>
      <c r="J15" s="8">
        <v>445</v>
      </c>
      <c r="K15" s="1"/>
      <c r="L15" s="1"/>
      <c r="M15" s="2">
        <f>H15*J15</f>
        <v>9790000</v>
      </c>
    </row>
    <row r="16" spans="1:13" ht="12">
      <c r="A16" s="1"/>
      <c r="B16" s="1" t="s">
        <v>8</v>
      </c>
      <c r="C16" s="1"/>
      <c r="D16" s="1"/>
      <c r="E16" s="1"/>
      <c r="F16" s="1"/>
      <c r="G16" s="1"/>
      <c r="H16" s="2">
        <v>10500</v>
      </c>
      <c r="I16" s="2"/>
      <c r="J16" s="8">
        <v>370</v>
      </c>
      <c r="K16" s="1"/>
      <c r="L16" s="1"/>
      <c r="M16" s="2">
        <f>H16*J16</f>
        <v>3885000</v>
      </c>
    </row>
    <row r="17" spans="1:13" ht="12">
      <c r="A17" s="1"/>
      <c r="B17" s="1" t="s">
        <v>9</v>
      </c>
      <c r="C17" s="1"/>
      <c r="D17" s="1"/>
      <c r="E17" s="1"/>
      <c r="F17" s="1"/>
      <c r="G17" s="1"/>
      <c r="H17" s="2">
        <v>4500</v>
      </c>
      <c r="I17" s="2"/>
      <c r="J17" s="8">
        <v>345</v>
      </c>
      <c r="K17" s="1"/>
      <c r="L17" s="1"/>
      <c r="M17" s="2">
        <f>H17*J17</f>
        <v>1552500</v>
      </c>
    </row>
    <row r="19" spans="1:13" ht="12">
      <c r="A19" s="1"/>
      <c r="B19" s="1" t="s">
        <v>10</v>
      </c>
      <c r="C19" s="1"/>
      <c r="D19" s="1"/>
      <c r="E19" s="1"/>
      <c r="F19" s="1"/>
      <c r="G19" s="1"/>
      <c r="H19" s="2">
        <f>SUM(H11:H17)</f>
        <v>104200</v>
      </c>
      <c r="I19" s="2"/>
      <c r="J19" s="1"/>
      <c r="K19" s="1"/>
      <c r="L19" s="1"/>
      <c r="M19" s="2">
        <f>SUM(M11:M17)</f>
        <v>42107500</v>
      </c>
    </row>
    <row r="20" spans="1:13" ht="12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  <c r="L20" s="1"/>
      <c r="M20" s="1"/>
    </row>
    <row r="21" spans="1:13" ht="12">
      <c r="A21" s="1"/>
      <c r="B21" s="1" t="s">
        <v>11</v>
      </c>
      <c r="C21" s="1"/>
      <c r="D21" s="1"/>
      <c r="E21" s="1"/>
      <c r="H21" s="1" t="s">
        <v>12</v>
      </c>
      <c r="I21" s="2"/>
      <c r="J21" s="1"/>
      <c r="K21" s="1"/>
      <c r="L21" s="1"/>
      <c r="M21" s="2">
        <f>M19*0.1</f>
        <v>4210750</v>
      </c>
    </row>
    <row r="23" spans="1:13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 t="s">
        <v>13</v>
      </c>
      <c r="M23" s="2">
        <f>M19+M21</f>
        <v>46318250</v>
      </c>
    </row>
    <row r="24" spans="1:13" ht="12">
      <c r="A24" s="1" t="s">
        <v>14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6" spans="1:13" ht="12">
      <c r="A26" s="1"/>
      <c r="B26" s="1" t="s">
        <v>15</v>
      </c>
      <c r="C26" s="1"/>
      <c r="D26" s="1"/>
      <c r="E26" s="1"/>
      <c r="F26" s="1">
        <v>360</v>
      </c>
      <c r="G26" s="1"/>
      <c r="H26" s="1" t="s">
        <v>16</v>
      </c>
      <c r="I26" s="1"/>
      <c r="J26" s="1"/>
      <c r="K26" s="1" t="s">
        <v>17</v>
      </c>
      <c r="L26" s="1"/>
      <c r="M26" s="1">
        <f>F26*2</f>
        <v>720</v>
      </c>
    </row>
    <row r="28" spans="1:13" ht="12">
      <c r="A28" s="1"/>
      <c r="B28" s="1" t="s">
        <v>18</v>
      </c>
      <c r="C28" s="1"/>
      <c r="D28" s="1"/>
      <c r="E28" s="1"/>
      <c r="F28" s="5">
        <v>0.3020833333333333</v>
      </c>
      <c r="G28" s="5"/>
      <c r="H28" s="1"/>
      <c r="I28" s="1"/>
      <c r="J28" s="1"/>
      <c r="K28" s="1" t="s">
        <v>19</v>
      </c>
      <c r="L28" s="1"/>
      <c r="M28" s="1">
        <f>M26*7.75</f>
        <v>5580</v>
      </c>
    </row>
    <row r="29" spans="1:13" ht="12">
      <c r="A29" s="1"/>
      <c r="B29" s="1" t="s">
        <v>20</v>
      </c>
      <c r="C29" s="1"/>
      <c r="D29" s="1"/>
      <c r="E29" s="1"/>
      <c r="F29" s="5">
        <v>0.34375</v>
      </c>
      <c r="G29" s="5"/>
      <c r="H29" s="1"/>
      <c r="I29" s="1"/>
      <c r="J29" s="1"/>
      <c r="K29" s="1" t="s">
        <v>21</v>
      </c>
      <c r="L29" s="1"/>
      <c r="M29" s="2">
        <f>H19*3657</f>
        <v>381059400</v>
      </c>
    </row>
    <row r="30" spans="1:13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 t="s">
        <v>22</v>
      </c>
      <c r="L30" s="1"/>
      <c r="M30" s="6">
        <f>M19/M29</f>
        <v>0.11050114496585046</v>
      </c>
    </row>
    <row r="31" spans="1:13" ht="12">
      <c r="A31" s="1"/>
      <c r="B31" s="1" t="s">
        <v>23</v>
      </c>
      <c r="C31" s="1"/>
      <c r="D31" s="1"/>
      <c r="E31" s="1"/>
      <c r="F31" s="1">
        <v>3657</v>
      </c>
      <c r="G31" s="1"/>
      <c r="H31" s="1"/>
      <c r="I31" s="1"/>
      <c r="J31" s="1"/>
      <c r="K31" s="1"/>
      <c r="L31" s="1"/>
      <c r="M31" s="1"/>
    </row>
    <row r="34" spans="1:16" ht="12">
      <c r="A34" s="1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6" spans="1:16" ht="12">
      <c r="A36" s="1" t="s">
        <v>25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8" spans="1:16" ht="12">
      <c r="A38" s="1" t="s">
        <v>26</v>
      </c>
      <c r="B38" s="1"/>
      <c r="C38" s="9"/>
      <c r="D38" s="9" t="s">
        <v>27</v>
      </c>
      <c r="E38" s="9"/>
      <c r="F38" s="9"/>
      <c r="G38" s="9"/>
      <c r="H38" s="1"/>
      <c r="I38" s="1"/>
      <c r="J38" s="1"/>
      <c r="K38" s="1" t="s">
        <v>26</v>
      </c>
      <c r="L38" s="1"/>
      <c r="M38" s="1"/>
      <c r="N38" s="1" t="s">
        <v>27</v>
      </c>
      <c r="O38" s="1"/>
      <c r="P38" s="1"/>
    </row>
    <row r="39" spans="1:16" ht="12">
      <c r="A39" s="1" t="s">
        <v>28</v>
      </c>
      <c r="B39" s="1"/>
      <c r="C39" s="1"/>
      <c r="D39" s="1">
        <v>190</v>
      </c>
      <c r="E39" s="1"/>
      <c r="F39" s="1"/>
      <c r="G39" s="1"/>
      <c r="H39" s="1"/>
      <c r="I39" s="1"/>
      <c r="J39" s="1"/>
      <c r="K39" s="1" t="s">
        <v>28</v>
      </c>
      <c r="L39" s="1"/>
      <c r="M39" s="1"/>
      <c r="N39" s="1">
        <v>190</v>
      </c>
      <c r="O39" s="1"/>
      <c r="P39" s="1"/>
    </row>
    <row r="40" spans="1:16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 t="s">
        <v>29</v>
      </c>
      <c r="L40" s="1"/>
      <c r="M40" s="2"/>
      <c r="N40" s="2">
        <f>$M26*3657*N39</f>
        <v>500277600</v>
      </c>
      <c r="O40" s="2"/>
      <c r="P40" s="2"/>
    </row>
    <row r="41" spans="1:16" ht="12">
      <c r="A41" s="1" t="s">
        <v>30</v>
      </c>
      <c r="B41" s="1"/>
      <c r="C41" s="1"/>
      <c r="D41" s="1"/>
      <c r="E41" s="1"/>
      <c r="F41" s="1"/>
      <c r="G41" s="1"/>
      <c r="H41" s="1"/>
      <c r="I41" s="1"/>
      <c r="J41" s="1"/>
      <c r="K41" s="1" t="s">
        <v>31</v>
      </c>
      <c r="L41" s="1"/>
      <c r="M41" s="1"/>
      <c r="N41" s="1">
        <f>$M26*N39</f>
        <v>136800</v>
      </c>
      <c r="O41" s="1"/>
      <c r="P41" s="1"/>
    </row>
    <row r="42" spans="1:16" ht="12">
      <c r="A42" s="1"/>
      <c r="B42" s="1"/>
      <c r="C42" s="1"/>
      <c r="D42" s="1"/>
      <c r="E42" s="1"/>
      <c r="G42" s="1"/>
      <c r="H42" s="1"/>
      <c r="I42" s="1"/>
      <c r="J42" s="1"/>
      <c r="K42" s="1" t="s">
        <v>32</v>
      </c>
      <c r="L42" s="1"/>
      <c r="M42" s="1"/>
      <c r="N42" s="1">
        <f>$H19</f>
        <v>104200</v>
      </c>
      <c r="O42" s="1"/>
      <c r="P42" s="1"/>
    </row>
    <row r="43" spans="1:16" ht="12">
      <c r="A43" s="1" t="s">
        <v>59</v>
      </c>
      <c r="B43" s="1"/>
      <c r="C43" s="1"/>
      <c r="D43" s="12">
        <v>2038</v>
      </c>
      <c r="E43" s="1"/>
      <c r="G43" s="1"/>
      <c r="H43" s="1"/>
      <c r="I43" s="1"/>
      <c r="J43" s="1"/>
      <c r="K43" s="1" t="s">
        <v>33</v>
      </c>
      <c r="L43" s="1"/>
      <c r="M43" s="3"/>
      <c r="N43" s="3">
        <f>N42/N41</f>
        <v>0.7616959064327485</v>
      </c>
      <c r="O43" s="3"/>
      <c r="P43" s="3"/>
    </row>
    <row r="44" spans="1:16" ht="12">
      <c r="A44" s="1" t="s">
        <v>34</v>
      </c>
      <c r="B44" s="1"/>
      <c r="C44" s="1"/>
      <c r="D44" s="12">
        <v>519</v>
      </c>
      <c r="E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">
      <c r="A45" s="1" t="s">
        <v>35</v>
      </c>
      <c r="B45" s="1"/>
      <c r="C45" s="1"/>
      <c r="D45" s="12">
        <v>943</v>
      </c>
      <c r="E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ht="12">
      <c r="D46" s="11"/>
    </row>
    <row r="47" spans="1:16" ht="12">
      <c r="A47" s="1" t="s">
        <v>36</v>
      </c>
      <c r="B47" s="1"/>
      <c r="C47" s="1"/>
      <c r="D47" s="12">
        <f>SUM(D43:D45)</f>
        <v>3500</v>
      </c>
      <c r="E47" s="1"/>
      <c r="F47" s="1"/>
      <c r="G47" s="1"/>
      <c r="H47" s="1"/>
      <c r="I47" s="1"/>
      <c r="J47" s="1"/>
      <c r="K47" s="1" t="s">
        <v>37</v>
      </c>
      <c r="L47" s="1"/>
      <c r="M47" s="2"/>
      <c r="N47" s="2">
        <f>$M28*D47</f>
        <v>19530000</v>
      </c>
      <c r="O47" s="2"/>
      <c r="P47" s="2"/>
    </row>
    <row r="48" spans="1:16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 t="s">
        <v>38</v>
      </c>
      <c r="L48" s="1"/>
      <c r="M48" s="2"/>
      <c r="N48" s="2">
        <f>$D51*$M29</f>
        <v>7621188</v>
      </c>
      <c r="O48" s="2"/>
      <c r="P48" s="2"/>
    </row>
    <row r="49" spans="1:16" ht="12">
      <c r="A49" s="1" t="s">
        <v>39</v>
      </c>
      <c r="B49" s="1"/>
      <c r="C49" s="1"/>
      <c r="D49" s="1"/>
      <c r="E49" s="1"/>
      <c r="F49" s="1"/>
      <c r="G49" s="1"/>
      <c r="H49" s="1"/>
      <c r="I49" s="1"/>
      <c r="J49" s="1"/>
      <c r="K49" s="1" t="s">
        <v>40</v>
      </c>
      <c r="L49" s="1"/>
      <c r="M49" s="2"/>
      <c r="N49" s="2">
        <f>$D52*N41</f>
        <v>8892000</v>
      </c>
      <c r="O49" s="2"/>
      <c r="P49" s="2"/>
    </row>
    <row r="50" spans="1:16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 t="s">
        <v>41</v>
      </c>
      <c r="L50" s="1"/>
      <c r="M50" s="2"/>
      <c r="N50" s="2">
        <f>$M19*$D53</f>
        <v>5052900</v>
      </c>
      <c r="O50" s="2"/>
      <c r="P50" s="2"/>
    </row>
    <row r="51" spans="1:16" ht="12">
      <c r="A51" s="1" t="s">
        <v>42</v>
      </c>
      <c r="B51" s="1"/>
      <c r="C51" s="1"/>
      <c r="D51" s="7">
        <v>0.02</v>
      </c>
      <c r="E51" s="1" t="s">
        <v>43</v>
      </c>
      <c r="F51" s="1"/>
      <c r="G51" s="1"/>
      <c r="H51" s="1"/>
      <c r="I51" s="1"/>
      <c r="J51" s="1"/>
      <c r="K51" s="1" t="s">
        <v>44</v>
      </c>
      <c r="L51" s="1"/>
      <c r="M51" s="2"/>
      <c r="N51" s="2">
        <f>$D54*N40</f>
        <v>2501388</v>
      </c>
      <c r="O51" s="2"/>
      <c r="P51" s="2"/>
    </row>
    <row r="52" spans="1:16" ht="12">
      <c r="A52" s="1" t="s">
        <v>45</v>
      </c>
      <c r="B52" s="1"/>
      <c r="C52" s="1"/>
      <c r="D52" s="8">
        <v>65</v>
      </c>
      <c r="E52" s="1" t="s">
        <v>46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">
      <c r="A53" s="1" t="s">
        <v>47</v>
      </c>
      <c r="B53" s="1"/>
      <c r="C53" s="1"/>
      <c r="D53" s="3">
        <v>0.12</v>
      </c>
      <c r="E53" s="1" t="s">
        <v>48</v>
      </c>
      <c r="F53" s="1"/>
      <c r="G53" s="1"/>
      <c r="H53" s="1"/>
      <c r="I53" s="1"/>
      <c r="J53" s="1"/>
      <c r="K53" s="1" t="s">
        <v>49</v>
      </c>
      <c r="L53" s="1"/>
      <c r="M53" s="2"/>
      <c r="N53" s="2">
        <f>SUM(N47:N51)</f>
        <v>43597476</v>
      </c>
      <c r="O53" s="2"/>
      <c r="P53" s="2"/>
    </row>
    <row r="54" spans="1:16" ht="12">
      <c r="A54" s="1" t="s">
        <v>50</v>
      </c>
      <c r="B54" s="1"/>
      <c r="C54" s="1"/>
      <c r="D54" s="4">
        <v>0.005</v>
      </c>
      <c r="E54" s="1" t="s">
        <v>51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 t="s">
        <v>52</v>
      </c>
      <c r="L55" s="1"/>
      <c r="M55" s="8"/>
      <c r="N55" s="8">
        <f>$M23-N53</f>
        <v>2720774</v>
      </c>
      <c r="O55" s="8"/>
      <c r="P55" s="8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Sainarayan, Ananthanarayan</cp:lastModifiedBy>
  <cp:lastPrinted>2003-08-12T21:41:30Z</cp:lastPrinted>
  <dcterms:created xsi:type="dcterms:W3CDTF">2001-08-08T16:26:48Z</dcterms:created>
  <dcterms:modified xsi:type="dcterms:W3CDTF">2017-01-05T19:31:34Z</dcterms:modified>
  <cp:category/>
  <cp:version/>
  <cp:contentType/>
  <cp:contentStatus/>
</cp:coreProperties>
</file>